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tabRatio="799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.ESPECIAL" sheetId="10" r:id="rId10"/>
  </sheets>
  <definedNames/>
  <calcPr fullCalcOnLoad="1"/>
</workbook>
</file>

<file path=xl/sharedStrings.xml><?xml version="1.0" encoding="utf-8"?>
<sst xmlns="http://schemas.openxmlformats.org/spreadsheetml/2006/main" count="381" uniqueCount="235">
  <si>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</si>
  <si>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</si>
  <si>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</si>
  <si>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</si>
  <si>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</si>
  <si>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</si>
  <si>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</si>
  <si>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</si>
  <si>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</si>
  <si>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</si>
  <si>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</si>
  <si>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</si>
  <si>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</si>
  <si>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</si>
  <si>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</si>
  <si>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</si>
  <si>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</si>
  <si>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Titulariadad PRIVADA</t>
  </si>
  <si>
    <t>Concertados/</t>
  </si>
  <si>
    <t>Total</t>
  </si>
  <si>
    <t>Subvención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</si>
  <si>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</si>
  <si>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</si>
  <si>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</si>
  <si>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</si>
  <si>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</si>
  <si>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</si>
  <si>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</si>
  <si>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</si>
  <si>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</si>
  <si>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</si>
  <si>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</si>
  <si>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</si>
  <si>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</si>
  <si>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</si>
  <si>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</si>
  <si>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</si>
  <si>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</si>
  <si>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</si>
  <si>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</si>
  <si>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</si>
  <si>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</si>
  <si>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</si>
  <si>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</si>
  <si>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</si>
  <si>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</si>
  <si>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</si>
  <si>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</si>
  <si>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</si>
  <si>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</si>
  <si>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</si>
  <si>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</si>
  <si>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</si>
  <si>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</si>
  <si>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</si>
  <si>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</si>
  <si>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</si>
  <si>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</si>
  <si>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</si>
  <si>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UNIDADES Y ALUMNADO MATRICULADO POR ENSEÑANZA</t>
  </si>
  <si>
    <t>UNIDADES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</si>
  <si>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</si>
  <si>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</si>
  <si>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</si>
  <si>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</si>
  <si>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</si>
  <si>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</si>
  <si>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</si>
  <si>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</si>
  <si>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</si>
  <si>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</si>
  <si>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</si>
  <si>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</si>
  <si>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</si>
  <si>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</si>
  <si>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</si>
  <si>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</si>
  <si>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</si>
  <si>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 xml:space="preserve"> </t>
  </si>
  <si>
    <t>EVOLUCION DE LA MATRICULA POR NIVELES EDUCATIVOS</t>
  </si>
  <si>
    <t>NIVEL/CURSO</t>
  </si>
  <si>
    <t>2007/08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</si>
  <si>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</si>
  <si>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</si>
  <si>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</si>
  <si>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</si>
  <si>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</si>
  <si>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</si>
  <si>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</si>
  <si>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</si>
  <si>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</si>
  <si>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</si>
  <si>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</si>
  <si>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</si>
  <si>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</si>
  <si>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</si>
  <si>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</si>
  <si>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</si>
  <si>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</si>
  <si>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</si>
  <si>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</si>
  <si>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</si>
  <si>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</si>
  <si>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</si>
  <si>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</si>
  <si>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</si>
  <si>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</si>
  <si>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</si>
  <si>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</si>
  <si>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</si>
  <si>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</si>
  <si>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</si>
  <si>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</si>
  <si>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</si>
  <si>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</si>
  <si>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</si>
  <si>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</si>
  <si>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</si>
  <si>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</si>
  <si>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</si>
  <si>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</si>
  <si>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</si>
  <si>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</si>
  <si>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</si>
  <si>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</si>
  <si>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</si>
  <si>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</si>
  <si>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</si>
  <si>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</si>
  <si>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</si>
  <si>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</si>
  <si>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</si>
  <si>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</si>
  <si>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</si>
  <si>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</si>
  <si>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</si>
  <si>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</si>
  <si>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</si>
  <si>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</si>
  <si>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</si>
  <si>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</si>
  <si>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</si>
  <si>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</si>
  <si>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(*) Programas autorizados por el Departamento de Educación (Bachillerato-Baccalauréat, British, Programas de aprendizaje de idiomas, Secciones bilingües)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</si>
  <si>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</si>
  <si>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</si>
  <si>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</si>
  <si>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</si>
  <si>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</si>
  <si>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</si>
  <si>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</si>
  <si>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</si>
  <si>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</si>
  <si>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</si>
  <si>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</si>
  <si>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</si>
  <si>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</si>
  <si>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</si>
  <si>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</si>
  <si>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</si>
  <si>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</si>
  <si>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</si>
  <si>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</si>
  <si>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</si>
  <si>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</si>
  <si>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</si>
  <si>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</si>
  <si>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</si>
  <si>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</si>
  <si>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</si>
  <si>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</si>
  <si>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</si>
  <si>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</si>
  <si>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</si>
  <si>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</si>
  <si>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</si>
  <si>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</si>
  <si>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</si>
  <si>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</si>
  <si>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</si>
  <si>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</si>
  <si>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</si>
  <si>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</si>
  <si>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</si>
  <si>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</si>
  <si>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</si>
  <si>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</si>
  <si>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</si>
  <si>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</si>
  <si>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</si>
  <si>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</si>
  <si>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</si>
  <si>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</si>
  <si>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</si>
  <si>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</si>
  <si>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(en actuaciones fuera de centros docentes)</t>
  </si>
  <si>
    <t>Talleres Profesionales (en centros docentes)</t>
  </si>
  <si>
    <t>C.F.F.P. BÁSICA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</si>
  <si>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</si>
  <si>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</si>
  <si>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</si>
  <si>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</si>
  <si>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</si>
  <si>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</si>
  <si>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</si>
  <si>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2015/16</t>
  </si>
  <si>
    <t>Educación Especial y FPE</t>
  </si>
  <si>
    <t>(4 imparten FPB y TP, 1 imparte FPB y1 imparte TP)</t>
  </si>
  <si>
    <t>2016/17</t>
  </si>
  <si>
    <t>Formación Profesional Especial</t>
  </si>
  <si>
    <t>TALLERES PROFESIONALES-FPE</t>
  </si>
  <si>
    <t>Centro Superior de Diseño *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</si>
  <si>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</si>
  <si>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</si>
  <si>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</si>
  <si>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</si>
  <si>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</si>
  <si>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</si>
  <si>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</si>
  <si>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</si>
  <si>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2017/18</t>
  </si>
  <si>
    <t>(De estos, 10 centros imparten además  el 1er. Ciclo de ESO)</t>
  </si>
  <si>
    <t>(De estos, 1 centro imparte FPE)</t>
  </si>
  <si>
    <t>SECCIÓN BILINGÜE</t>
  </si>
  <si>
    <t>(Del total de IES/CIP: 11 imparten FPE, 3 Bachillerato Nocturno, 8 ESO presencial adultos, 2 Curso acceso CFGS y 1 Enseñanzas Deportivas GM)</t>
  </si>
  <si>
    <t>No Concertados</t>
  </si>
  <si>
    <t>(De estos, 5 centros imparten PCPITE/TP/FPE)</t>
  </si>
  <si>
    <t>(De estos centros, 2 centros imparte PCPITE)</t>
  </si>
  <si>
    <t>(De éstos, 2 centros imparten FPE)</t>
  </si>
  <si>
    <t>CURSO 2019-20</t>
  </si>
  <si>
    <t>Ciclos de FP Básica (en centros docentes)</t>
  </si>
  <si>
    <t>Ciclos de FP Básica (en actuaciones fuera de  centros docentes)</t>
  </si>
  <si>
    <t>2019/20</t>
  </si>
  <si>
    <t>* Se contabiliza el alumnado matriculado correspondiente al Primer y Segundo Cuatrimestre del curso 20179-20</t>
  </si>
  <si>
    <t>2018/19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</si>
</sst>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2" xfId="0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 horizontal="center" vertical="top"/>
    </xf>
    <xf numFmtId="0" fontId="0" fillId="34" borderId="23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 horizontal="right"/>
    </xf>
    <xf numFmtId="0" fontId="3" fillId="35" borderId="22" xfId="0" applyFont="1" applyFill="1" applyBorder="1" applyAlignment="1">
      <alignment/>
    </xf>
    <xf numFmtId="0" fontId="0" fillId="33" borderId="0" xfId="0" applyFill="1" applyAlignment="1">
      <alignment/>
    </xf>
    <xf numFmtId="0" fontId="0" fillId="36" borderId="13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textRotation="90"/>
    </xf>
    <xf numFmtId="0" fontId="3" fillId="34" borderId="23" xfId="0" applyFont="1" applyFill="1" applyBorder="1" applyAlignment="1">
      <alignment horizontal="center" textRotation="90"/>
    </xf>
    <xf numFmtId="0" fontId="3" fillId="34" borderId="22" xfId="0" applyFont="1" applyFill="1" applyBorder="1" applyAlignment="1">
      <alignment horizontal="center" textRotation="90" wrapText="1"/>
    </xf>
    <xf numFmtId="0" fontId="3" fillId="34" borderId="0" xfId="0" applyFont="1" applyFill="1" applyAlignment="1">
      <alignment horizontal="center" textRotation="90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textRotation="180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22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35" borderId="22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34" borderId="11" xfId="0" applyFont="1" applyFill="1" applyBorder="1" applyAlignment="1">
      <alignment horizontal="center" textRotation="180"/>
    </xf>
    <xf numFmtId="0" fontId="3" fillId="34" borderId="30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7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37" borderId="34" xfId="0" applyFont="1" applyFill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3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22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7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22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48" fillId="0" borderId="22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48" fillId="34" borderId="22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wrapText="1"/>
    </xf>
    <xf numFmtId="0" fontId="2" fillId="38" borderId="26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4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0" borderId="0" xfId="0" applyAlignment="1">
      <alignment/>
    </xf>
    <xf numFmtId="0" fontId="2" fillId="33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3" fillId="35" borderId="22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 wrapText="1"/>
    </xf>
    <xf numFmtId="0" fontId="2" fillId="38" borderId="42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textRotation="180"/>
    </xf>
    <xf numFmtId="0" fontId="3" fillId="34" borderId="18" xfId="0" applyFont="1" applyFill="1" applyBorder="1" applyAlignment="1">
      <alignment horizontal="center" textRotation="180"/>
    </xf>
    <xf numFmtId="0" fontId="47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textRotation="180"/>
    </xf>
    <xf numFmtId="0" fontId="0" fillId="0" borderId="22" xfId="0" applyFont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6" fillId="36" borderId="21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3" xfId="0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7" max="7" width="12.57421875" style="0" customWidth="1"/>
    <col min="9" max="9" width="11.421875" style="58" customWidth="1"/>
  </cols>
  <sheetData>
    <row r="1" spans="1:9" ht="15.75">
      <c r="A1" s="222" t="s">
        <v>229</v>
      </c>
      <c r="B1" s="222"/>
      <c r="C1" s="222"/>
      <c r="D1" s="222"/>
      <c r="E1" s="222"/>
      <c r="F1" s="222"/>
      <c r="G1" s="222"/>
      <c r="H1" s="222"/>
      <c r="I1" s="222"/>
    </row>
    <row r="2" spans="1:9" ht="12.75">
      <c r="A2" s="223" t="s">
        <v>0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223" t="s">
        <v>1</v>
      </c>
      <c r="B3" s="223"/>
      <c r="C3" s="223"/>
      <c r="D3" s="223"/>
      <c r="E3" s="223"/>
      <c r="F3" s="223"/>
      <c r="G3" s="223"/>
      <c r="H3" s="223"/>
      <c r="I3" s="223"/>
    </row>
    <row r="4" ht="13.5" thickBot="1"/>
    <row r="5" spans="1:9" ht="12.75">
      <c r="A5" s="224" t="s">
        <v>2</v>
      </c>
      <c r="B5" s="225"/>
      <c r="C5" s="225"/>
      <c r="D5" s="225"/>
      <c r="E5" s="225"/>
      <c r="F5" s="225"/>
      <c r="G5" s="1"/>
      <c r="H5" s="2" t="s">
        <v>3</v>
      </c>
      <c r="I5" s="60">
        <v>310</v>
      </c>
    </row>
    <row r="6" spans="1:9" ht="12.75">
      <c r="A6" s="3" t="s">
        <v>4</v>
      </c>
      <c r="B6" s="4"/>
      <c r="C6" s="4"/>
      <c r="D6" s="4"/>
      <c r="E6" s="4"/>
      <c r="F6" s="4"/>
      <c r="G6" s="5"/>
      <c r="H6" s="6" t="s">
        <v>5</v>
      </c>
      <c r="I6" s="120">
        <f>SUM(I8,I10,I12,I20)</f>
        <v>235</v>
      </c>
    </row>
    <row r="7" spans="1:9" ht="12.75">
      <c r="A7" s="7"/>
      <c r="B7" s="8"/>
      <c r="C7" s="8"/>
      <c r="D7" s="8"/>
      <c r="E7" s="8"/>
      <c r="F7" s="8"/>
      <c r="G7" s="8"/>
      <c r="H7" s="9"/>
      <c r="I7" s="121"/>
    </row>
    <row r="8" spans="1:9" ht="12.75">
      <c r="A8" s="213" t="s">
        <v>6</v>
      </c>
      <c r="B8" s="214"/>
      <c r="C8" s="214"/>
      <c r="D8" s="214"/>
      <c r="E8" s="214"/>
      <c r="F8" s="214"/>
      <c r="G8" s="214"/>
      <c r="H8" s="10" t="s">
        <v>5</v>
      </c>
      <c r="I8" s="117">
        <v>170</v>
      </c>
    </row>
    <row r="9" spans="1:9" ht="12.75">
      <c r="A9" s="7"/>
      <c r="B9" s="8"/>
      <c r="C9" s="8" t="s">
        <v>221</v>
      </c>
      <c r="D9" s="11"/>
      <c r="E9" s="12"/>
      <c r="F9" s="12"/>
      <c r="G9" s="12"/>
      <c r="H9" s="13"/>
      <c r="I9" s="117"/>
    </row>
    <row r="10" spans="1:9" ht="12.75">
      <c r="A10" s="14" t="s">
        <v>7</v>
      </c>
      <c r="B10" s="15"/>
      <c r="C10" s="15"/>
      <c r="D10" s="15"/>
      <c r="E10" s="15"/>
      <c r="F10" s="15"/>
      <c r="G10" s="15"/>
      <c r="H10" s="10" t="s">
        <v>5</v>
      </c>
      <c r="I10" s="127">
        <v>18</v>
      </c>
    </row>
    <row r="11" spans="1:9" ht="12.75">
      <c r="A11" s="7"/>
      <c r="B11" s="8"/>
      <c r="C11" s="8" t="s">
        <v>8</v>
      </c>
      <c r="D11" s="16" t="s">
        <v>9</v>
      </c>
      <c r="E11" s="8"/>
      <c r="F11" s="8"/>
      <c r="G11" s="8"/>
      <c r="H11" s="9"/>
      <c r="I11" s="64"/>
    </row>
    <row r="12" spans="1:9" ht="12.75">
      <c r="A12" s="14" t="s">
        <v>10</v>
      </c>
      <c r="B12" s="15"/>
      <c r="C12" s="15"/>
      <c r="D12" s="15"/>
      <c r="E12" s="15"/>
      <c r="F12" s="15"/>
      <c r="G12" s="15"/>
      <c r="H12" s="10" t="s">
        <v>5</v>
      </c>
      <c r="I12" s="128">
        <v>45</v>
      </c>
    </row>
    <row r="13" spans="1:9" ht="12.75">
      <c r="A13" s="11"/>
      <c r="B13" s="12"/>
      <c r="C13" s="13" t="s">
        <v>8</v>
      </c>
      <c r="D13" s="18" t="s">
        <v>11</v>
      </c>
      <c r="E13" s="15"/>
      <c r="F13" s="15"/>
      <c r="G13" s="15"/>
      <c r="H13" s="19"/>
      <c r="I13" s="121">
        <v>23</v>
      </c>
    </row>
    <row r="14" spans="1:9" ht="12.75">
      <c r="A14" s="7"/>
      <c r="D14" s="7" t="s">
        <v>12</v>
      </c>
      <c r="E14" s="8"/>
      <c r="F14" s="8"/>
      <c r="G14" s="8"/>
      <c r="H14" s="9"/>
      <c r="I14" s="121">
        <v>5</v>
      </c>
    </row>
    <row r="15" spans="1:9" ht="12.75">
      <c r="A15" s="7"/>
      <c r="D15" s="18" t="s">
        <v>13</v>
      </c>
      <c r="E15" s="15"/>
      <c r="F15" s="15"/>
      <c r="G15" s="15"/>
      <c r="H15" s="19"/>
      <c r="I15" s="121">
        <v>1</v>
      </c>
    </row>
    <row r="16" spans="1:9" ht="12.75">
      <c r="A16" s="7"/>
      <c r="D16" s="18" t="s">
        <v>14</v>
      </c>
      <c r="E16" s="15"/>
      <c r="F16" s="15"/>
      <c r="G16" s="15"/>
      <c r="H16" s="19"/>
      <c r="I16" s="121">
        <v>15</v>
      </c>
    </row>
    <row r="17" spans="1:9" ht="12.75">
      <c r="A17" s="7"/>
      <c r="D17" s="226" t="s">
        <v>190</v>
      </c>
      <c r="E17" s="227"/>
      <c r="F17" s="227"/>
      <c r="G17" s="227"/>
      <c r="H17" s="228"/>
      <c r="I17" s="121">
        <v>1</v>
      </c>
    </row>
    <row r="18" spans="1:9" ht="12.75">
      <c r="A18" s="7"/>
      <c r="C18" s="218" t="s">
        <v>224</v>
      </c>
      <c r="D18" s="219"/>
      <c r="E18" s="219"/>
      <c r="F18" s="219"/>
      <c r="G18" s="219"/>
      <c r="H18" s="219"/>
      <c r="I18" s="59"/>
    </row>
    <row r="19" spans="1:9" ht="12.75">
      <c r="A19" s="20"/>
      <c r="C19" s="219"/>
      <c r="D19" s="219"/>
      <c r="E19" s="219"/>
      <c r="F19" s="219"/>
      <c r="G19" s="219"/>
      <c r="H19" s="219"/>
      <c r="I19" s="59"/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0" t="s">
        <v>5</v>
      </c>
      <c r="I20" s="117">
        <v>2</v>
      </c>
    </row>
    <row r="21" spans="1:9" ht="12.75">
      <c r="A21" s="18"/>
      <c r="B21" s="15"/>
      <c r="C21" s="19" t="s">
        <v>16</v>
      </c>
      <c r="D21" s="18" t="s">
        <v>206</v>
      </c>
      <c r="E21" s="15"/>
      <c r="F21" s="15"/>
      <c r="G21" s="15"/>
      <c r="H21" s="19"/>
      <c r="I21" s="121"/>
    </row>
    <row r="22" spans="1:9" ht="12.75">
      <c r="A22" s="21" t="s">
        <v>17</v>
      </c>
      <c r="B22" s="5"/>
      <c r="C22" s="5"/>
      <c r="D22" s="5"/>
      <c r="E22" s="5"/>
      <c r="F22" s="5"/>
      <c r="G22" s="5"/>
      <c r="H22" s="22" t="s">
        <v>5</v>
      </c>
      <c r="I22" s="120">
        <f>I25+I26+I28+I30</f>
        <v>75</v>
      </c>
    </row>
    <row r="23" spans="1:9" ht="12.75">
      <c r="A23" s="11"/>
      <c r="B23" s="8"/>
      <c r="C23" s="8"/>
      <c r="D23" s="8"/>
      <c r="E23" s="8"/>
      <c r="F23" s="8"/>
      <c r="G23" s="23" t="s">
        <v>18</v>
      </c>
      <c r="H23" s="24" t="s">
        <v>225</v>
      </c>
      <c r="I23" s="220" t="s">
        <v>19</v>
      </c>
    </row>
    <row r="24" spans="1:9" ht="12.75">
      <c r="A24" s="20"/>
      <c r="B24" s="8"/>
      <c r="C24" s="8"/>
      <c r="D24" s="8"/>
      <c r="E24" s="8"/>
      <c r="F24" s="8"/>
      <c r="G24" s="24" t="s">
        <v>20</v>
      </c>
      <c r="H24" s="25"/>
      <c r="I24" s="221"/>
    </row>
    <row r="25" spans="1:9" ht="12.75">
      <c r="A25" s="105" t="s">
        <v>21</v>
      </c>
      <c r="B25" s="15"/>
      <c r="C25" s="15"/>
      <c r="D25" s="15"/>
      <c r="E25" s="15"/>
      <c r="F25" s="19"/>
      <c r="G25" s="98">
        <v>22</v>
      </c>
      <c r="H25" s="129"/>
      <c r="I25" s="40">
        <v>22</v>
      </c>
    </row>
    <row r="26" spans="1:9" ht="12.75">
      <c r="A26" s="29" t="s">
        <v>22</v>
      </c>
      <c r="B26" s="8"/>
      <c r="C26" s="8"/>
      <c r="D26" s="8"/>
      <c r="E26" s="8"/>
      <c r="F26" s="8"/>
      <c r="G26" s="98">
        <v>16</v>
      </c>
      <c r="H26" s="130">
        <v>4</v>
      </c>
      <c r="I26" s="40">
        <v>20</v>
      </c>
    </row>
    <row r="27" spans="1:9" ht="12.75">
      <c r="A27" s="30"/>
      <c r="B27" s="131" t="s">
        <v>226</v>
      </c>
      <c r="C27" s="8"/>
      <c r="D27" s="8"/>
      <c r="E27" s="8"/>
      <c r="F27" s="8"/>
      <c r="G27" s="132"/>
      <c r="H27" s="25"/>
      <c r="I27" s="133"/>
    </row>
    <row r="28" spans="1:9" ht="12.75">
      <c r="A28" s="26" t="s">
        <v>23</v>
      </c>
      <c r="B28" s="12"/>
      <c r="C28" s="12"/>
      <c r="D28" s="12"/>
      <c r="E28" s="12"/>
      <c r="F28" s="12"/>
      <c r="G28" s="98">
        <v>28</v>
      </c>
      <c r="H28" s="130">
        <v>2</v>
      </c>
      <c r="I28" s="134">
        <v>30</v>
      </c>
    </row>
    <row r="29" spans="1:9" ht="12.75">
      <c r="A29" s="7"/>
      <c r="B29" s="32" t="s">
        <v>227</v>
      </c>
      <c r="C29" s="8"/>
      <c r="D29" s="8"/>
      <c r="E29" s="8"/>
      <c r="F29" s="8"/>
      <c r="G29" s="135"/>
      <c r="H29" s="136"/>
      <c r="I29" s="133"/>
    </row>
    <row r="30" spans="1:9" ht="12.75">
      <c r="A30" s="26" t="s">
        <v>24</v>
      </c>
      <c r="B30" s="12"/>
      <c r="C30" s="12"/>
      <c r="D30" s="12"/>
      <c r="E30" s="12"/>
      <c r="F30" s="13"/>
      <c r="G30" s="137">
        <v>2</v>
      </c>
      <c r="H30" s="129">
        <v>1</v>
      </c>
      <c r="I30" s="134">
        <v>3</v>
      </c>
    </row>
    <row r="31" spans="1:9" ht="12.75">
      <c r="A31" s="20"/>
      <c r="B31" s="27" t="s">
        <v>228</v>
      </c>
      <c r="C31" s="28"/>
      <c r="D31" s="28"/>
      <c r="E31" s="28"/>
      <c r="F31" s="33"/>
      <c r="G31" s="20"/>
      <c r="H31" s="17"/>
      <c r="I31" s="49"/>
    </row>
    <row r="32" spans="1:9" ht="12.75">
      <c r="A32" s="34" t="s">
        <v>25</v>
      </c>
      <c r="B32" s="35"/>
      <c r="C32" s="35"/>
      <c r="D32" s="35"/>
      <c r="E32" s="35"/>
      <c r="F32" s="35"/>
      <c r="G32" s="36"/>
      <c r="H32" s="37" t="s">
        <v>3</v>
      </c>
      <c r="I32" s="122">
        <f>SUM(I34:I41)</f>
        <v>75</v>
      </c>
    </row>
    <row r="33" spans="1:9" ht="12.75">
      <c r="A33" s="20"/>
      <c r="B33" s="8"/>
      <c r="C33" s="8"/>
      <c r="D33" s="8"/>
      <c r="E33" s="8"/>
      <c r="F33" s="8"/>
      <c r="G33" s="138" t="s">
        <v>26</v>
      </c>
      <c r="H33" s="138" t="s">
        <v>27</v>
      </c>
      <c r="I33" s="38" t="s">
        <v>28</v>
      </c>
    </row>
    <row r="34" spans="1:9" ht="12.75">
      <c r="A34" s="39" t="s">
        <v>29</v>
      </c>
      <c r="B34" s="12"/>
      <c r="C34" s="12"/>
      <c r="D34" s="12"/>
      <c r="E34" s="12"/>
      <c r="F34" s="13"/>
      <c r="G34" s="98">
        <v>2</v>
      </c>
      <c r="H34" s="98"/>
      <c r="I34" s="40">
        <v>2</v>
      </c>
    </row>
    <row r="35" spans="1:9" ht="12.75">
      <c r="A35" s="7"/>
      <c r="B35" s="8"/>
      <c r="C35" s="32" t="s">
        <v>222</v>
      </c>
      <c r="D35" s="8"/>
      <c r="E35" s="8"/>
      <c r="F35" s="9"/>
      <c r="G35" s="114"/>
      <c r="H35" s="114"/>
      <c r="I35" s="41"/>
    </row>
    <row r="36" spans="1:9" ht="12.75">
      <c r="A36" s="14" t="s">
        <v>30</v>
      </c>
      <c r="B36" s="15"/>
      <c r="C36" s="15"/>
      <c r="D36" s="15"/>
      <c r="E36" s="15"/>
      <c r="F36" s="19"/>
      <c r="G36" s="64">
        <v>3</v>
      </c>
      <c r="H36" s="64"/>
      <c r="I36" s="59">
        <v>3</v>
      </c>
    </row>
    <row r="37" spans="1:9" ht="12.75">
      <c r="A37" s="14" t="s">
        <v>31</v>
      </c>
      <c r="B37" s="15"/>
      <c r="C37" s="15"/>
      <c r="D37" s="15"/>
      <c r="E37" s="15"/>
      <c r="F37" s="19"/>
      <c r="G37" s="64">
        <v>3</v>
      </c>
      <c r="H37" s="64"/>
      <c r="I37" s="59">
        <v>3</v>
      </c>
    </row>
    <row r="38" spans="1:9" ht="12.75">
      <c r="A38" s="14" t="s">
        <v>32</v>
      </c>
      <c r="B38" s="15"/>
      <c r="C38" s="15"/>
      <c r="D38" s="15"/>
      <c r="E38" s="15"/>
      <c r="F38" s="19"/>
      <c r="G38" s="64">
        <v>52</v>
      </c>
      <c r="H38" s="64">
        <v>9</v>
      </c>
      <c r="I38" s="59">
        <v>61</v>
      </c>
    </row>
    <row r="39" spans="1:9" ht="12.75">
      <c r="A39" s="43" t="s">
        <v>33</v>
      </c>
      <c r="B39" s="28"/>
      <c r="C39" s="28"/>
      <c r="D39" s="28"/>
      <c r="E39" s="28"/>
      <c r="F39" s="33"/>
      <c r="G39" s="64">
        <v>1</v>
      </c>
      <c r="H39" s="64">
        <v>1</v>
      </c>
      <c r="I39" s="59">
        <v>2</v>
      </c>
    </row>
    <row r="40" spans="1:9" ht="12.75">
      <c r="A40" s="213" t="s">
        <v>34</v>
      </c>
      <c r="B40" s="214"/>
      <c r="C40" s="214"/>
      <c r="D40" s="15"/>
      <c r="E40" s="15"/>
      <c r="F40" s="19"/>
      <c r="G40" s="64"/>
      <c r="H40" s="64">
        <v>1</v>
      </c>
      <c r="I40" s="59">
        <v>1</v>
      </c>
    </row>
    <row r="41" spans="1:9" ht="12.75">
      <c r="A41" s="213" t="s">
        <v>35</v>
      </c>
      <c r="B41" s="214"/>
      <c r="C41" s="214"/>
      <c r="D41" s="15"/>
      <c r="E41" s="15"/>
      <c r="F41" s="15"/>
      <c r="G41" s="85"/>
      <c r="H41" s="64">
        <v>3</v>
      </c>
      <c r="I41" s="59">
        <v>3</v>
      </c>
    </row>
    <row r="42" spans="1:9" ht="12.75">
      <c r="A42" s="93"/>
      <c r="B42" s="94"/>
      <c r="C42" s="94"/>
      <c r="D42" s="12"/>
      <c r="E42" s="12"/>
      <c r="F42" s="12"/>
      <c r="G42" s="12"/>
      <c r="H42" s="13"/>
      <c r="I42" s="40"/>
    </row>
    <row r="43" spans="1:9" ht="12.75">
      <c r="A43" s="106" t="s">
        <v>203</v>
      </c>
      <c r="B43" s="107"/>
      <c r="C43" s="107"/>
      <c r="D43" s="45"/>
      <c r="E43" s="45"/>
      <c r="F43" s="45"/>
      <c r="G43" s="45"/>
      <c r="H43" s="37" t="s">
        <v>3</v>
      </c>
      <c r="I43" s="95">
        <f>SUM(I44)</f>
        <v>1</v>
      </c>
    </row>
    <row r="44" spans="1:9" ht="12.75">
      <c r="A44" s="108"/>
      <c r="B44" s="109"/>
      <c r="C44" s="109"/>
      <c r="D44" s="110"/>
      <c r="E44" s="110"/>
      <c r="F44" s="110"/>
      <c r="G44" s="85"/>
      <c r="H44" s="123">
        <v>1</v>
      </c>
      <c r="I44" s="64">
        <f>SUM(H44)</f>
        <v>1</v>
      </c>
    </row>
    <row r="45" spans="1:9" ht="12.75">
      <c r="A45" s="93"/>
      <c r="B45" s="94"/>
      <c r="C45" s="94"/>
      <c r="D45" s="12"/>
      <c r="E45" s="12"/>
      <c r="F45" s="12"/>
      <c r="G45" s="42"/>
      <c r="H45" s="42"/>
      <c r="I45" s="40"/>
    </row>
    <row r="46" spans="1:9" ht="12.75">
      <c r="A46" s="44" t="s">
        <v>36</v>
      </c>
      <c r="B46" s="45"/>
      <c r="C46" s="45"/>
      <c r="D46" s="45"/>
      <c r="E46" s="45"/>
      <c r="F46" s="45"/>
      <c r="G46" s="45"/>
      <c r="H46" s="46" t="s">
        <v>3</v>
      </c>
      <c r="I46" s="95">
        <f>SUM(I47)</f>
        <v>4</v>
      </c>
    </row>
    <row r="47" spans="1:9" ht="12.75">
      <c r="A47" s="23" t="s">
        <v>37</v>
      </c>
      <c r="B47" s="47"/>
      <c r="C47" s="48"/>
      <c r="D47" s="48"/>
      <c r="E47" s="48"/>
      <c r="F47" s="48"/>
      <c r="G47" s="59">
        <v>4</v>
      </c>
      <c r="H47" s="59"/>
      <c r="I47" s="64">
        <f>SUM(G47:H47)</f>
        <v>4</v>
      </c>
    </row>
    <row r="48" spans="1:9" ht="12.75">
      <c r="A48" s="17" t="s">
        <v>38</v>
      </c>
      <c r="B48" s="17"/>
      <c r="C48" s="17"/>
      <c r="D48" s="17"/>
      <c r="E48" s="17"/>
      <c r="F48" s="20"/>
      <c r="G48" s="41"/>
      <c r="H48" s="41"/>
      <c r="I48" s="49"/>
    </row>
    <row r="49" spans="1:9" ht="12.75">
      <c r="A49" s="44" t="s">
        <v>39</v>
      </c>
      <c r="B49" s="45"/>
      <c r="C49" s="45"/>
      <c r="D49" s="45"/>
      <c r="E49" s="45"/>
      <c r="F49" s="45"/>
      <c r="G49" s="45"/>
      <c r="H49" s="46" t="s">
        <v>3</v>
      </c>
      <c r="I49" s="95">
        <f>SUM(I50)</f>
        <v>6</v>
      </c>
    </row>
    <row r="50" spans="1:9" ht="12.75">
      <c r="A50" s="23" t="s">
        <v>40</v>
      </c>
      <c r="B50" s="47"/>
      <c r="C50" s="48"/>
      <c r="D50" s="48"/>
      <c r="E50" s="48"/>
      <c r="F50" s="48"/>
      <c r="G50" s="71"/>
      <c r="H50" s="59">
        <v>6</v>
      </c>
      <c r="I50" s="64">
        <f>SUM(G50:H50)</f>
        <v>6</v>
      </c>
    </row>
    <row r="51" spans="1:9" ht="12.75">
      <c r="A51" s="215" t="s">
        <v>207</v>
      </c>
      <c r="B51" s="216"/>
      <c r="C51" s="216"/>
      <c r="D51" s="216"/>
      <c r="E51" s="216"/>
      <c r="F51" s="217"/>
      <c r="G51" s="41"/>
      <c r="H51" s="41"/>
      <c r="I51" s="49"/>
    </row>
  </sheetData>
  <sheetProtection/>
  <mergeCells count="11">
    <mergeCell ref="A1:I1"/>
    <mergeCell ref="A2:I2"/>
    <mergeCell ref="A3:I3"/>
    <mergeCell ref="A5:F5"/>
    <mergeCell ref="D17:H17"/>
    <mergeCell ref="A41:C41"/>
    <mergeCell ref="A51:F51"/>
    <mergeCell ref="A8:G8"/>
    <mergeCell ref="C18:H19"/>
    <mergeCell ref="I23:I24"/>
    <mergeCell ref="A40:C40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54.00390625" style="0" bestFit="1" customWidth="1"/>
    <col min="3" max="5" width="11.421875" style="58" customWidth="1"/>
  </cols>
  <sheetData>
    <row r="1" spans="1:5" ht="15.75">
      <c r="A1" s="222" t="s">
        <v>229</v>
      </c>
      <c r="B1" s="222"/>
      <c r="C1" s="222"/>
      <c r="D1" s="222"/>
      <c r="E1" s="222"/>
    </row>
    <row r="2" spans="1:5" ht="15.75">
      <c r="A2" s="222" t="s">
        <v>161</v>
      </c>
      <c r="B2" s="222"/>
      <c r="C2" s="222"/>
      <c r="D2" s="222"/>
      <c r="E2" s="222"/>
    </row>
    <row r="3" spans="1:5" ht="19.5" customHeight="1">
      <c r="A3" s="231" t="s">
        <v>42</v>
      </c>
      <c r="B3" s="231"/>
      <c r="C3" s="231"/>
      <c r="D3" s="231"/>
      <c r="E3" s="231"/>
    </row>
    <row r="4" spans="1:5" ht="12.75">
      <c r="A4" s="91" t="s">
        <v>204</v>
      </c>
      <c r="B4" s="92" t="s">
        <v>162</v>
      </c>
      <c r="C4" s="69" t="s">
        <v>132</v>
      </c>
      <c r="D4" s="69" t="s">
        <v>133</v>
      </c>
      <c r="E4" s="69" t="s">
        <v>19</v>
      </c>
    </row>
    <row r="5" spans="1:5" ht="12.75">
      <c r="A5" s="280" t="s">
        <v>163</v>
      </c>
      <c r="B5" s="281"/>
      <c r="C5" s="169"/>
      <c r="D5" s="169"/>
      <c r="E5" s="169"/>
    </row>
    <row r="6" spans="1:5" ht="12.75">
      <c r="A6" s="280" t="s">
        <v>164</v>
      </c>
      <c r="B6" s="281"/>
      <c r="C6" s="168">
        <v>2</v>
      </c>
      <c r="D6" s="168"/>
      <c r="E6" s="168">
        <f>SUM(C6:D6)</f>
        <v>2</v>
      </c>
    </row>
    <row r="7" spans="1:6" ht="12.75">
      <c r="A7" s="280" t="s">
        <v>165</v>
      </c>
      <c r="B7" s="281"/>
      <c r="C7" s="168">
        <v>2</v>
      </c>
      <c r="D7" s="168"/>
      <c r="E7" s="168">
        <f>SUM(C7:D7)</f>
        <v>2</v>
      </c>
      <c r="F7" s="103"/>
    </row>
    <row r="8" spans="1:5" ht="12.75">
      <c r="A8" s="280" t="s">
        <v>166</v>
      </c>
      <c r="B8" s="281"/>
      <c r="C8" s="168"/>
      <c r="D8" s="168"/>
      <c r="E8" s="168"/>
    </row>
    <row r="9" spans="1:5" ht="12.75">
      <c r="A9" s="280" t="s">
        <v>167</v>
      </c>
      <c r="B9" s="281"/>
      <c r="C9" s="168">
        <v>2</v>
      </c>
      <c r="D9" s="168"/>
      <c r="E9" s="168">
        <f>SUM(C9:D9)</f>
        <v>2</v>
      </c>
    </row>
    <row r="10" spans="1:5" ht="12.75">
      <c r="A10" s="280" t="s">
        <v>168</v>
      </c>
      <c r="B10" s="281"/>
      <c r="C10" s="168">
        <v>1</v>
      </c>
      <c r="D10" s="168"/>
      <c r="E10" s="168">
        <f>SUM(C10:D10)</f>
        <v>1</v>
      </c>
    </row>
    <row r="11" spans="1:5" ht="12.75">
      <c r="A11" s="280" t="s">
        <v>169</v>
      </c>
      <c r="B11" s="281"/>
      <c r="C11" s="168">
        <v>52</v>
      </c>
      <c r="D11" s="168">
        <v>10</v>
      </c>
      <c r="E11" s="168">
        <f>SUM(C11:D11)</f>
        <v>62</v>
      </c>
    </row>
    <row r="12" spans="1:5" ht="12.75">
      <c r="A12" s="280" t="s">
        <v>170</v>
      </c>
      <c r="B12" s="281"/>
      <c r="C12" s="168"/>
      <c r="D12" s="168"/>
      <c r="E12" s="168"/>
    </row>
    <row r="13" spans="1:5" ht="12.75">
      <c r="A13" s="280" t="s">
        <v>171</v>
      </c>
      <c r="B13" s="281"/>
      <c r="C13" s="168">
        <v>2</v>
      </c>
      <c r="D13" s="168">
        <v>1</v>
      </c>
      <c r="E13" s="168">
        <f>SUM(C13:D13)</f>
        <v>3</v>
      </c>
    </row>
    <row r="14" spans="1:5" ht="12.75">
      <c r="A14" s="280" t="s">
        <v>172</v>
      </c>
      <c r="B14" s="281"/>
      <c r="C14" s="168"/>
      <c r="D14" s="168"/>
      <c r="E14" s="168"/>
    </row>
    <row r="15" spans="1:5" ht="12.75">
      <c r="A15" s="280" t="s">
        <v>173</v>
      </c>
      <c r="B15" s="281"/>
      <c r="C15" s="168">
        <v>2</v>
      </c>
      <c r="D15" s="168"/>
      <c r="E15" s="168">
        <f>SUM(C15:D15)</f>
        <v>2</v>
      </c>
    </row>
    <row r="16" spans="1:5" ht="12.75">
      <c r="A16" s="280" t="s">
        <v>174</v>
      </c>
      <c r="B16" s="281"/>
      <c r="C16" s="168">
        <v>1</v>
      </c>
      <c r="D16" s="168"/>
      <c r="E16" s="168">
        <f>SUM(C16:D16)</f>
        <v>1</v>
      </c>
    </row>
    <row r="17" spans="1:5" ht="12.75">
      <c r="A17" s="291" t="s">
        <v>175</v>
      </c>
      <c r="B17" s="291"/>
      <c r="C17" s="168">
        <v>1</v>
      </c>
      <c r="D17" s="168">
        <v>1</v>
      </c>
      <c r="E17" s="168">
        <f>SUM(C17:D17)</f>
        <v>2</v>
      </c>
    </row>
    <row r="18" spans="1:5" ht="12.75">
      <c r="A18" s="291" t="s">
        <v>176</v>
      </c>
      <c r="B18" s="291"/>
      <c r="C18" s="168">
        <v>1</v>
      </c>
      <c r="D18" s="168">
        <v>3</v>
      </c>
      <c r="E18" s="168">
        <f>SUM(C18:D18)</f>
        <v>4</v>
      </c>
    </row>
    <row r="19" spans="1:5" ht="12.75">
      <c r="A19" s="291" t="s">
        <v>202</v>
      </c>
      <c r="B19" s="291"/>
      <c r="C19" s="168"/>
      <c r="D19" s="168">
        <v>1</v>
      </c>
      <c r="E19" s="168">
        <f>SUM(C19:D19)</f>
        <v>1</v>
      </c>
    </row>
    <row r="21" spans="1:5" ht="12.75">
      <c r="A21" s="292" t="s">
        <v>177</v>
      </c>
      <c r="B21" s="292"/>
      <c r="C21" s="292"/>
      <c r="D21" s="292"/>
      <c r="E21" s="292"/>
    </row>
    <row r="22" spans="1:5" ht="12.75">
      <c r="A22" s="91" t="s">
        <v>204</v>
      </c>
      <c r="B22" s="92" t="s">
        <v>162</v>
      </c>
      <c r="C22" s="69" t="s">
        <v>132</v>
      </c>
      <c r="D22" s="69" t="s">
        <v>133</v>
      </c>
      <c r="E22" s="69" t="s">
        <v>19</v>
      </c>
    </row>
    <row r="23" spans="1:5" ht="12.75">
      <c r="A23" s="280" t="s">
        <v>163</v>
      </c>
      <c r="B23" s="281"/>
      <c r="C23" s="168">
        <f>SUM(C24:C25)</f>
        <v>358</v>
      </c>
      <c r="D23" s="168"/>
      <c r="E23" s="168">
        <f>SUM(E24:E25)</f>
        <v>358</v>
      </c>
    </row>
    <row r="24" spans="1:5" ht="12.75">
      <c r="A24" s="280" t="s">
        <v>164</v>
      </c>
      <c r="B24" s="281"/>
      <c r="C24" s="168">
        <v>90</v>
      </c>
      <c r="D24" s="168"/>
      <c r="E24" s="169">
        <f aca="true" t="shared" si="0" ref="E24:E35">SUM(C24:D24)</f>
        <v>90</v>
      </c>
    </row>
    <row r="25" spans="1:5" ht="12.75">
      <c r="A25" s="280" t="s">
        <v>165</v>
      </c>
      <c r="B25" s="281"/>
      <c r="C25" s="168">
        <v>268</v>
      </c>
      <c r="D25" s="195"/>
      <c r="E25" s="169">
        <f t="shared" si="0"/>
        <v>268</v>
      </c>
    </row>
    <row r="26" spans="1:5" ht="12.75">
      <c r="A26" s="280" t="s">
        <v>166</v>
      </c>
      <c r="B26" s="281"/>
      <c r="C26" s="168">
        <f>SUM(C27:C29)</f>
        <v>12764</v>
      </c>
      <c r="D26" s="168">
        <f>SUM(D27:D29)</f>
        <v>1564</v>
      </c>
      <c r="E26" s="169">
        <f t="shared" si="0"/>
        <v>14328</v>
      </c>
    </row>
    <row r="27" spans="1:5" ht="12.75">
      <c r="A27" s="280" t="s">
        <v>167</v>
      </c>
      <c r="B27" s="281"/>
      <c r="C27" s="168">
        <v>632</v>
      </c>
      <c r="D27" s="168"/>
      <c r="E27" s="169">
        <f t="shared" si="0"/>
        <v>632</v>
      </c>
    </row>
    <row r="28" spans="1:5" ht="12.75">
      <c r="A28" s="280" t="s">
        <v>168</v>
      </c>
      <c r="B28" s="281"/>
      <c r="C28" s="168">
        <v>335</v>
      </c>
      <c r="D28" s="168"/>
      <c r="E28" s="169">
        <f t="shared" si="0"/>
        <v>335</v>
      </c>
    </row>
    <row r="29" spans="1:5" ht="12.75">
      <c r="A29" s="280" t="s">
        <v>169</v>
      </c>
      <c r="B29" s="281"/>
      <c r="C29" s="168">
        <v>11797</v>
      </c>
      <c r="D29" s="168">
        <v>1564</v>
      </c>
      <c r="E29" s="169">
        <f t="shared" si="0"/>
        <v>13361</v>
      </c>
    </row>
    <row r="30" spans="1:5" ht="12.75">
      <c r="A30" s="280" t="s">
        <v>170</v>
      </c>
      <c r="B30" s="281"/>
      <c r="C30" s="168">
        <f>SUM(C31)</f>
        <v>395</v>
      </c>
      <c r="D30" s="168">
        <f>SUM(D31)</f>
        <v>172</v>
      </c>
      <c r="E30" s="169">
        <f t="shared" si="0"/>
        <v>567</v>
      </c>
    </row>
    <row r="31" spans="1:5" ht="12.75">
      <c r="A31" s="280" t="s">
        <v>171</v>
      </c>
      <c r="B31" s="281"/>
      <c r="C31" s="168">
        <v>395</v>
      </c>
      <c r="D31" s="168">
        <v>172</v>
      </c>
      <c r="E31" s="169">
        <f t="shared" si="0"/>
        <v>567</v>
      </c>
    </row>
    <row r="32" spans="1:5" ht="12.75">
      <c r="A32" s="280" t="s">
        <v>172</v>
      </c>
      <c r="B32" s="281"/>
      <c r="C32" s="168">
        <f>SUM(C33:C35)</f>
        <v>11291</v>
      </c>
      <c r="D32" s="168"/>
      <c r="E32" s="169">
        <f t="shared" si="0"/>
        <v>11291</v>
      </c>
    </row>
    <row r="33" spans="1:5" ht="12.75">
      <c r="A33" s="280" t="s">
        <v>178</v>
      </c>
      <c r="B33" s="281"/>
      <c r="C33" s="168">
        <v>4069</v>
      </c>
      <c r="D33" s="168"/>
      <c r="E33" s="169">
        <f t="shared" si="0"/>
        <v>4069</v>
      </c>
    </row>
    <row r="34" spans="1:5" ht="12.75">
      <c r="A34" s="280" t="s">
        <v>179</v>
      </c>
      <c r="B34" s="281"/>
      <c r="C34" s="168">
        <v>857</v>
      </c>
      <c r="D34" s="168"/>
      <c r="E34" s="169">
        <f t="shared" si="0"/>
        <v>857</v>
      </c>
    </row>
    <row r="35" spans="1:5" ht="12.75">
      <c r="A35" s="280" t="s">
        <v>180</v>
      </c>
      <c r="B35" s="281"/>
      <c r="C35" s="168">
        <v>6365</v>
      </c>
      <c r="D35" s="168"/>
      <c r="E35" s="169">
        <f t="shared" si="0"/>
        <v>6365</v>
      </c>
    </row>
    <row r="36" spans="1:5" ht="12.75">
      <c r="A36" s="193" t="s">
        <v>175</v>
      </c>
      <c r="B36" s="194"/>
      <c r="C36" s="168">
        <v>55</v>
      </c>
      <c r="D36" s="168">
        <v>103</v>
      </c>
      <c r="E36" s="169">
        <f>SUM(C36:D36)</f>
        <v>158</v>
      </c>
    </row>
    <row r="37" spans="1:5" ht="12.75">
      <c r="A37" s="193" t="s">
        <v>176</v>
      </c>
      <c r="B37" s="194"/>
      <c r="C37" s="168">
        <v>54</v>
      </c>
      <c r="D37" s="168">
        <v>92</v>
      </c>
      <c r="E37" s="169">
        <f>SUM(C37:D37)</f>
        <v>146</v>
      </c>
    </row>
    <row r="38" spans="1:5" ht="12.75">
      <c r="A38" s="280" t="s">
        <v>28</v>
      </c>
      <c r="B38" s="281"/>
      <c r="C38" s="168">
        <f>SUM(C23,C26,C30,C32,C36,C37)</f>
        <v>24917</v>
      </c>
      <c r="D38" s="168">
        <f>SUM(D23,D26,D30,D32,D36,D37)</f>
        <v>1931</v>
      </c>
      <c r="E38" s="169">
        <f>SUM(E23,E26,E30,E32,E36,E37)</f>
        <v>26848</v>
      </c>
    </row>
    <row r="39" spans="1:5" ht="12.75">
      <c r="A39" s="291" t="s">
        <v>202</v>
      </c>
      <c r="B39" s="291"/>
      <c r="C39" s="168"/>
      <c r="D39" s="168">
        <v>218</v>
      </c>
      <c r="E39" s="169">
        <f>C39+D39</f>
        <v>218</v>
      </c>
    </row>
    <row r="41" spans="1:5" ht="12.75">
      <c r="A41" s="293" t="s">
        <v>181</v>
      </c>
      <c r="B41" s="293"/>
      <c r="C41" s="293"/>
      <c r="D41" s="293"/>
      <c r="E41" s="293"/>
    </row>
    <row r="42" spans="1:5" ht="12.75">
      <c r="A42" s="294" t="s">
        <v>182</v>
      </c>
      <c r="B42" s="295"/>
      <c r="C42" s="69" t="s">
        <v>132</v>
      </c>
      <c r="D42" s="69" t="s">
        <v>133</v>
      </c>
      <c r="E42" s="69" t="s">
        <v>19</v>
      </c>
    </row>
    <row r="43" spans="1:5" ht="12.75">
      <c r="A43" s="280" t="s">
        <v>212</v>
      </c>
      <c r="B43" s="281"/>
      <c r="C43" s="168">
        <f>SUM(C44:C47)</f>
        <v>84</v>
      </c>
      <c r="D43" s="168"/>
      <c r="E43" s="168">
        <f>SUM(C43:D43)</f>
        <v>84</v>
      </c>
    </row>
    <row r="44" spans="1:5" ht="12.75">
      <c r="A44" s="280" t="s">
        <v>183</v>
      </c>
      <c r="B44" s="281"/>
      <c r="C44" s="168">
        <v>31</v>
      </c>
      <c r="D44" s="168"/>
      <c r="E44" s="168">
        <f aca="true" t="shared" si="1" ref="E44:E51">SUM(C44:D44)</f>
        <v>31</v>
      </c>
    </row>
    <row r="45" spans="1:5" ht="12.75">
      <c r="A45" s="201" t="s">
        <v>184</v>
      </c>
      <c r="B45" s="202"/>
      <c r="C45" s="168">
        <v>2</v>
      </c>
      <c r="D45" s="168"/>
      <c r="E45" s="168">
        <f t="shared" si="1"/>
        <v>2</v>
      </c>
    </row>
    <row r="46" spans="1:5" ht="12.75">
      <c r="A46" s="280" t="s">
        <v>185</v>
      </c>
      <c r="B46" s="281"/>
      <c r="C46" s="168">
        <v>42</v>
      </c>
      <c r="D46" s="168"/>
      <c r="E46" s="168">
        <f t="shared" si="1"/>
        <v>42</v>
      </c>
    </row>
    <row r="47" spans="1:5" ht="12.75">
      <c r="A47" s="280" t="s">
        <v>186</v>
      </c>
      <c r="B47" s="281"/>
      <c r="C47" s="168">
        <v>9</v>
      </c>
      <c r="D47" s="168"/>
      <c r="E47" s="168">
        <f t="shared" si="1"/>
        <v>9</v>
      </c>
    </row>
    <row r="48" spans="1:5" ht="12.75">
      <c r="A48" s="280" t="s">
        <v>31</v>
      </c>
      <c r="B48" s="281"/>
      <c r="C48" s="168">
        <v>175</v>
      </c>
      <c r="D48" s="168"/>
      <c r="E48" s="168">
        <f t="shared" si="1"/>
        <v>175</v>
      </c>
    </row>
    <row r="49" spans="1:6" ht="12.75">
      <c r="A49" s="280" t="s">
        <v>32</v>
      </c>
      <c r="B49" s="281"/>
      <c r="C49" s="168">
        <v>712</v>
      </c>
      <c r="D49" s="168">
        <v>110</v>
      </c>
      <c r="E49" s="168">
        <f t="shared" si="1"/>
        <v>822</v>
      </c>
      <c r="F49" s="191"/>
    </row>
    <row r="50" spans="1:5" ht="12.75">
      <c r="A50" s="280" t="s">
        <v>187</v>
      </c>
      <c r="B50" s="281"/>
      <c r="C50" s="168">
        <v>10</v>
      </c>
      <c r="D50" s="168">
        <v>6</v>
      </c>
      <c r="E50" s="168">
        <f t="shared" si="1"/>
        <v>16</v>
      </c>
    </row>
    <row r="51" spans="1:5" ht="12.75">
      <c r="A51" s="280" t="s">
        <v>188</v>
      </c>
      <c r="B51" s="281"/>
      <c r="C51" s="168">
        <v>87</v>
      </c>
      <c r="D51" s="168"/>
      <c r="E51" s="168">
        <f t="shared" si="1"/>
        <v>87</v>
      </c>
    </row>
    <row r="52" spans="1:5" ht="12.75">
      <c r="A52" s="291" t="s">
        <v>211</v>
      </c>
      <c r="B52" s="291"/>
      <c r="C52" s="168"/>
      <c r="D52" s="168">
        <v>31</v>
      </c>
      <c r="E52" s="168">
        <f>SUM(C52:D52)</f>
        <v>31</v>
      </c>
    </row>
    <row r="53" spans="1:5" ht="12.75">
      <c r="A53" s="291" t="s">
        <v>189</v>
      </c>
      <c r="B53" s="291"/>
      <c r="C53" s="168"/>
      <c r="D53" s="168">
        <v>11</v>
      </c>
      <c r="E53" s="168">
        <f>SUM(C53:D53)</f>
        <v>11</v>
      </c>
    </row>
    <row r="54" spans="1:5" ht="12.75">
      <c r="A54" s="291" t="s">
        <v>202</v>
      </c>
      <c r="B54" s="291"/>
      <c r="C54" s="168"/>
      <c r="D54" s="168">
        <v>39</v>
      </c>
      <c r="E54" s="168">
        <f>SUM(C54:D54)</f>
        <v>39</v>
      </c>
    </row>
    <row r="56" ht="12.75">
      <c r="A56" t="s">
        <v>213</v>
      </c>
    </row>
  </sheetData>
  <sheetProtection/>
  <mergeCells count="47">
    <mergeCell ref="A54:B54"/>
    <mergeCell ref="A52:B52"/>
    <mergeCell ref="A53:B53"/>
    <mergeCell ref="A48:B48"/>
    <mergeCell ref="A49:B49"/>
    <mergeCell ref="A50:B50"/>
    <mergeCell ref="A51:B51"/>
    <mergeCell ref="A34:B34"/>
    <mergeCell ref="A35:B35"/>
    <mergeCell ref="A44:B44"/>
    <mergeCell ref="A46:B46"/>
    <mergeCell ref="A47:B47"/>
    <mergeCell ref="A38:B38"/>
    <mergeCell ref="A41:E41"/>
    <mergeCell ref="A42:B42"/>
    <mergeCell ref="A43:B43"/>
    <mergeCell ref="A39:B39"/>
    <mergeCell ref="A28:B28"/>
    <mergeCell ref="A29:B29"/>
    <mergeCell ref="A30:B30"/>
    <mergeCell ref="A31:B31"/>
    <mergeCell ref="A32:B32"/>
    <mergeCell ref="A33:B33"/>
    <mergeCell ref="A23:B23"/>
    <mergeCell ref="A24:B24"/>
    <mergeCell ref="A19:B19"/>
    <mergeCell ref="A25:B25"/>
    <mergeCell ref="A26:B26"/>
    <mergeCell ref="A27:B27"/>
    <mergeCell ref="A14:B14"/>
    <mergeCell ref="A15:B15"/>
    <mergeCell ref="A16:B16"/>
    <mergeCell ref="A17:B17"/>
    <mergeCell ref="A18:B18"/>
    <mergeCell ref="A21:E21"/>
    <mergeCell ref="A8:B8"/>
    <mergeCell ref="A9:B9"/>
    <mergeCell ref="A10:B10"/>
    <mergeCell ref="A11:B11"/>
    <mergeCell ref="A12:B12"/>
    <mergeCell ref="A13:B13"/>
    <mergeCell ref="A1:E1"/>
    <mergeCell ref="A2:E2"/>
    <mergeCell ref="A3:E3"/>
    <mergeCell ref="A5:B5"/>
    <mergeCell ref="A6:B6"/>
    <mergeCell ref="A7:B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58.28125" style="0" customWidth="1"/>
    <col min="2" max="2" width="8.8515625" style="0" bestFit="1" customWidth="1"/>
    <col min="3" max="3" width="17.7109375" style="0" customWidth="1"/>
    <col min="4" max="4" width="13.421875" style="0" bestFit="1" customWidth="1"/>
    <col min="5" max="5" width="6.7109375" style="0" bestFit="1" customWidth="1"/>
  </cols>
  <sheetData>
    <row r="1" spans="1:5" ht="15.75">
      <c r="A1" s="222" t="s">
        <v>229</v>
      </c>
      <c r="B1" s="222"/>
      <c r="C1" s="222"/>
      <c r="D1" s="222"/>
      <c r="E1" s="222"/>
    </row>
    <row r="2" spans="1:5" ht="15.75">
      <c r="A2" s="222" t="s">
        <v>41</v>
      </c>
      <c r="B2" s="222"/>
      <c r="C2" s="222"/>
      <c r="D2" s="222"/>
      <c r="E2" s="222"/>
    </row>
    <row r="3" spans="1:5" ht="24.75" customHeight="1">
      <c r="A3" s="231" t="s">
        <v>42</v>
      </c>
      <c r="B3" s="231"/>
      <c r="C3" s="231"/>
      <c r="D3" s="231"/>
      <c r="E3" s="231"/>
    </row>
    <row r="4" spans="1:5" ht="22.5" customHeight="1">
      <c r="A4" s="50"/>
      <c r="B4" s="51" t="s">
        <v>43</v>
      </c>
      <c r="C4" s="232" t="s">
        <v>44</v>
      </c>
      <c r="D4" s="233"/>
      <c r="E4" s="51" t="s">
        <v>28</v>
      </c>
    </row>
    <row r="5" spans="1:5" ht="12.75">
      <c r="A5" s="229" t="s">
        <v>45</v>
      </c>
      <c r="B5" s="52"/>
      <c r="C5" s="53" t="s">
        <v>46</v>
      </c>
      <c r="D5" s="53" t="s">
        <v>47</v>
      </c>
      <c r="E5" s="52"/>
    </row>
    <row r="6" spans="1:5" ht="12.75">
      <c r="A6" s="230"/>
      <c r="B6" s="54"/>
      <c r="C6" s="55" t="s">
        <v>48</v>
      </c>
      <c r="D6" s="54" t="s">
        <v>49</v>
      </c>
      <c r="E6" s="54"/>
    </row>
    <row r="7" spans="1:5" ht="12.75">
      <c r="A7" s="142" t="s">
        <v>88</v>
      </c>
      <c r="B7" s="143">
        <v>166</v>
      </c>
      <c r="C7" s="144">
        <v>1</v>
      </c>
      <c r="D7" s="144">
        <v>48</v>
      </c>
      <c r="E7" s="144">
        <v>215</v>
      </c>
    </row>
    <row r="8" spans="1:5" ht="12.75">
      <c r="A8" s="142" t="s">
        <v>51</v>
      </c>
      <c r="B8" s="143">
        <v>170</v>
      </c>
      <c r="C8" s="144">
        <v>2</v>
      </c>
      <c r="D8" s="144">
        <v>47</v>
      </c>
      <c r="E8" s="144">
        <v>219</v>
      </c>
    </row>
    <row r="9" spans="1:5" ht="12.75">
      <c r="A9" s="142" t="s">
        <v>52</v>
      </c>
      <c r="B9" s="143">
        <v>61</v>
      </c>
      <c r="C9" s="144">
        <v>1</v>
      </c>
      <c r="D9" s="144">
        <v>22</v>
      </c>
      <c r="E9" s="144">
        <v>84</v>
      </c>
    </row>
    <row r="10" spans="1:5" ht="12.75">
      <c r="A10" s="142" t="s">
        <v>53</v>
      </c>
      <c r="B10" s="143">
        <v>59</v>
      </c>
      <c r="C10" s="144">
        <v>2</v>
      </c>
      <c r="D10" s="144">
        <v>36</v>
      </c>
      <c r="E10" s="144">
        <v>97</v>
      </c>
    </row>
    <row r="11" spans="1:5" ht="12.75">
      <c r="A11" s="142" t="s">
        <v>54</v>
      </c>
      <c r="B11" s="143">
        <v>31</v>
      </c>
      <c r="C11" s="144"/>
      <c r="D11" s="144">
        <v>21</v>
      </c>
      <c r="E11" s="144">
        <v>52</v>
      </c>
    </row>
    <row r="12" spans="1:5" ht="12.75">
      <c r="A12" s="142" t="s">
        <v>55</v>
      </c>
      <c r="B12" s="143">
        <v>3</v>
      </c>
      <c r="C12" s="144"/>
      <c r="D12" s="144"/>
      <c r="E12" s="144">
        <v>3</v>
      </c>
    </row>
    <row r="13" spans="1:5" ht="13.5" thickBot="1">
      <c r="A13" s="145" t="s">
        <v>56</v>
      </c>
      <c r="B13" s="146">
        <v>1</v>
      </c>
      <c r="C13" s="147"/>
      <c r="D13" s="147"/>
      <c r="E13" s="148">
        <v>1</v>
      </c>
    </row>
    <row r="14" spans="1:5" ht="12.75">
      <c r="A14" s="149" t="s">
        <v>191</v>
      </c>
      <c r="B14" s="150">
        <v>20</v>
      </c>
      <c r="C14" s="151">
        <v>3</v>
      </c>
      <c r="D14" s="151">
        <v>6</v>
      </c>
      <c r="E14" s="151">
        <v>29</v>
      </c>
    </row>
    <row r="15" spans="1:5" ht="13.5" thickBot="1">
      <c r="A15" s="152" t="s">
        <v>192</v>
      </c>
      <c r="B15" s="153">
        <v>18</v>
      </c>
      <c r="C15" s="140">
        <v>3</v>
      </c>
      <c r="D15" s="140">
        <v>5</v>
      </c>
      <c r="E15" s="140">
        <v>26</v>
      </c>
    </row>
    <row r="16" spans="1:5" ht="12.75">
      <c r="A16" s="154" t="s">
        <v>230</v>
      </c>
      <c r="B16" s="155">
        <v>14</v>
      </c>
      <c r="C16" s="156"/>
      <c r="D16" s="156">
        <v>6</v>
      </c>
      <c r="E16" s="157">
        <v>20</v>
      </c>
    </row>
    <row r="17" spans="1:5" ht="13.5" customHeight="1" thickBot="1">
      <c r="A17" s="158" t="s">
        <v>231</v>
      </c>
      <c r="B17" s="159"/>
      <c r="C17" s="140"/>
      <c r="D17" s="140">
        <v>5</v>
      </c>
      <c r="E17" s="140">
        <v>5</v>
      </c>
    </row>
    <row r="18" spans="1:5" ht="12.75">
      <c r="A18" s="145" t="s">
        <v>196</v>
      </c>
      <c r="B18" s="150">
        <v>1</v>
      </c>
      <c r="C18" s="151"/>
      <c r="D18" s="151">
        <v>1</v>
      </c>
      <c r="E18" s="151">
        <v>2</v>
      </c>
    </row>
    <row r="19" spans="1:5" ht="13.5" customHeight="1" thickBot="1">
      <c r="A19" s="158" t="s">
        <v>195</v>
      </c>
      <c r="B19" s="139"/>
      <c r="C19" s="140"/>
      <c r="D19" s="140">
        <v>4</v>
      </c>
      <c r="E19" s="140">
        <v>4</v>
      </c>
    </row>
    <row r="20" spans="1:5" ht="13.5" thickBot="1">
      <c r="A20" s="160" t="s">
        <v>209</v>
      </c>
      <c r="B20" s="161">
        <v>14</v>
      </c>
      <c r="C20" s="141"/>
      <c r="D20" s="162">
        <v>7</v>
      </c>
      <c r="E20" s="162">
        <v>21</v>
      </c>
    </row>
    <row r="21" spans="1:5" ht="12.75">
      <c r="A21" s="112"/>
      <c r="B21" s="8"/>
      <c r="C21" s="8"/>
      <c r="D21" s="8"/>
      <c r="E21" s="8"/>
    </row>
    <row r="22" spans="1:5" ht="12.75">
      <c r="A22" s="112"/>
      <c r="B22" s="8"/>
      <c r="C22" s="8"/>
      <c r="D22" s="8"/>
      <c r="E22" s="8"/>
    </row>
    <row r="23" ht="12.75">
      <c r="A23" s="163" t="s">
        <v>57</v>
      </c>
    </row>
    <row r="24" ht="12.75">
      <c r="A24" s="163" t="s">
        <v>58</v>
      </c>
    </row>
  </sheetData>
  <sheetProtection/>
  <mergeCells count="5">
    <mergeCell ref="A5:A6"/>
    <mergeCell ref="A1:E1"/>
    <mergeCell ref="A2:E2"/>
    <mergeCell ref="A3:E3"/>
    <mergeCell ref="C4:D4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55.7109375" style="0" customWidth="1"/>
    <col min="2" max="2" width="11.421875" style="58" customWidth="1"/>
  </cols>
  <sheetData>
    <row r="1" spans="1:7" ht="15.75">
      <c r="A1" s="222" t="s">
        <v>229</v>
      </c>
      <c r="B1" s="222"/>
      <c r="C1" s="222"/>
      <c r="D1" s="222"/>
      <c r="E1" s="222"/>
      <c r="F1" s="222"/>
      <c r="G1" s="234"/>
    </row>
    <row r="2" spans="1:7" ht="15.75">
      <c r="A2" s="235" t="s">
        <v>41</v>
      </c>
      <c r="B2" s="235"/>
      <c r="C2" s="235"/>
      <c r="D2" s="235"/>
      <c r="E2" s="235"/>
      <c r="F2" s="235"/>
      <c r="G2" s="236"/>
    </row>
    <row r="3" spans="1:7" ht="24" customHeight="1">
      <c r="A3" s="237" t="s">
        <v>59</v>
      </c>
      <c r="B3" s="238"/>
      <c r="C3" s="238"/>
      <c r="D3" s="238"/>
      <c r="E3" s="238"/>
      <c r="F3" s="238"/>
      <c r="G3" s="239"/>
    </row>
    <row r="4" spans="1:7" ht="12.75">
      <c r="A4" s="56"/>
      <c r="B4" s="240" t="s">
        <v>60</v>
      </c>
      <c r="C4" s="241"/>
      <c r="D4" s="242"/>
      <c r="E4" s="240" t="s">
        <v>61</v>
      </c>
      <c r="F4" s="241"/>
      <c r="G4" s="242"/>
    </row>
    <row r="5" spans="1:7" ht="12.75">
      <c r="A5" s="52"/>
      <c r="B5" s="53" t="s">
        <v>62</v>
      </c>
      <c r="C5" s="53" t="s">
        <v>62</v>
      </c>
      <c r="D5" s="53" t="s">
        <v>19</v>
      </c>
      <c r="E5" s="53" t="s">
        <v>62</v>
      </c>
      <c r="F5" s="53" t="s">
        <v>62</v>
      </c>
      <c r="G5" s="53" t="s">
        <v>19</v>
      </c>
    </row>
    <row r="6" spans="1:9" ht="12.75">
      <c r="A6" s="54"/>
      <c r="B6" s="55" t="s">
        <v>63</v>
      </c>
      <c r="C6" s="55" t="s">
        <v>64</v>
      </c>
      <c r="D6" s="54"/>
      <c r="E6" s="55" t="s">
        <v>63</v>
      </c>
      <c r="F6" s="55" t="s">
        <v>64</v>
      </c>
      <c r="G6" s="54"/>
      <c r="I6" s="58"/>
    </row>
    <row r="7" spans="1:8" ht="12.75">
      <c r="A7" s="42" t="s">
        <v>50</v>
      </c>
      <c r="B7" s="168">
        <v>688</v>
      </c>
      <c r="C7" s="168">
        <f>299+3</f>
        <v>302</v>
      </c>
      <c r="D7" s="169">
        <f>SUM(B7:C7)</f>
        <v>990</v>
      </c>
      <c r="E7" s="168">
        <v>12378</v>
      </c>
      <c r="F7" s="168">
        <v>6889</v>
      </c>
      <c r="G7" s="169">
        <f>SUM(E7:F7)</f>
        <v>19267</v>
      </c>
      <c r="H7" s="115"/>
    </row>
    <row r="8" spans="1:7" ht="12.75">
      <c r="A8" s="42" t="s">
        <v>51</v>
      </c>
      <c r="B8" s="168">
        <v>1550</v>
      </c>
      <c r="C8" s="168">
        <f>593+12</f>
        <v>605</v>
      </c>
      <c r="D8" s="169">
        <f aca="true" t="shared" si="0" ref="D8:D13">SUM(B8:C8)</f>
        <v>2155</v>
      </c>
      <c r="E8" s="168">
        <v>28336</v>
      </c>
      <c r="F8" s="168">
        <v>14668</v>
      </c>
      <c r="G8" s="169">
        <f>SUM(E8:F8)</f>
        <v>43004</v>
      </c>
    </row>
    <row r="9" spans="1:8" ht="12.75">
      <c r="A9" s="31" t="s">
        <v>65</v>
      </c>
      <c r="B9" s="168">
        <v>18</v>
      </c>
      <c r="C9" s="168"/>
      <c r="D9" s="169">
        <f t="shared" si="0"/>
        <v>18</v>
      </c>
      <c r="E9" s="166"/>
      <c r="F9" s="166"/>
      <c r="G9" s="166"/>
      <c r="H9" s="103"/>
    </row>
    <row r="10" spans="1:7" ht="12.75">
      <c r="A10" s="42" t="s">
        <v>66</v>
      </c>
      <c r="B10" s="168">
        <v>92</v>
      </c>
      <c r="C10" s="168">
        <f>49+5</f>
        <v>54</v>
      </c>
      <c r="D10" s="169">
        <f t="shared" si="0"/>
        <v>146</v>
      </c>
      <c r="E10" s="168">
        <v>453</v>
      </c>
      <c r="F10" s="168">
        <v>272</v>
      </c>
      <c r="G10" s="169">
        <f>SUM(E10:F10)</f>
        <v>725</v>
      </c>
    </row>
    <row r="11" spans="1:7" ht="12.75">
      <c r="A11" s="61" t="s">
        <v>53</v>
      </c>
      <c r="B11" s="168">
        <v>734</v>
      </c>
      <c r="C11" s="168">
        <f>394+6</f>
        <v>400</v>
      </c>
      <c r="D11" s="169">
        <f t="shared" si="0"/>
        <v>1134</v>
      </c>
      <c r="E11" s="168">
        <v>16869</v>
      </c>
      <c r="F11" s="168">
        <v>11071</v>
      </c>
      <c r="G11" s="169">
        <f aca="true" t="shared" si="1" ref="G11:G27">SUM(E11:F11)</f>
        <v>27940</v>
      </c>
    </row>
    <row r="12" spans="1:7" ht="12.75">
      <c r="A12" s="42" t="s">
        <v>54</v>
      </c>
      <c r="B12" s="168">
        <v>210</v>
      </c>
      <c r="C12" s="168">
        <v>118</v>
      </c>
      <c r="D12" s="169">
        <f t="shared" si="0"/>
        <v>328</v>
      </c>
      <c r="E12" s="168">
        <v>5966</v>
      </c>
      <c r="F12" s="168">
        <v>3468</v>
      </c>
      <c r="G12" s="169">
        <f t="shared" si="1"/>
        <v>9434</v>
      </c>
    </row>
    <row r="13" spans="1:7" ht="12.75">
      <c r="A13" s="42" t="s">
        <v>55</v>
      </c>
      <c r="B13" s="168">
        <v>10</v>
      </c>
      <c r="C13" s="168"/>
      <c r="D13" s="169">
        <f t="shared" si="0"/>
        <v>10</v>
      </c>
      <c r="E13" s="168">
        <v>351</v>
      </c>
      <c r="F13" s="168"/>
      <c r="G13" s="169">
        <f t="shared" si="1"/>
        <v>351</v>
      </c>
    </row>
    <row r="14" spans="1:7" ht="12.75">
      <c r="A14" s="42" t="s">
        <v>67</v>
      </c>
      <c r="B14" s="166"/>
      <c r="C14" s="166"/>
      <c r="D14" s="166"/>
      <c r="E14" s="168">
        <v>227</v>
      </c>
      <c r="F14" s="168"/>
      <c r="G14" s="169">
        <f t="shared" si="1"/>
        <v>227</v>
      </c>
    </row>
    <row r="15" spans="1:8" ht="12.75">
      <c r="A15" s="62" t="s">
        <v>68</v>
      </c>
      <c r="B15" s="170">
        <v>165</v>
      </c>
      <c r="C15" s="170">
        <f>40+5</f>
        <v>45</v>
      </c>
      <c r="D15" s="169">
        <f>SUM(B15:C15)</f>
        <v>210</v>
      </c>
      <c r="E15" s="171">
        <v>3222</v>
      </c>
      <c r="F15" s="171">
        <v>1040</v>
      </c>
      <c r="G15" s="169">
        <f t="shared" si="1"/>
        <v>4262</v>
      </c>
      <c r="H15" s="115"/>
    </row>
    <row r="16" spans="1:8" ht="12.75">
      <c r="A16" s="63" t="s">
        <v>69</v>
      </c>
      <c r="B16" s="167"/>
      <c r="C16" s="167"/>
      <c r="D16" s="167"/>
      <c r="E16" s="168">
        <v>324</v>
      </c>
      <c r="F16" s="168">
        <v>94</v>
      </c>
      <c r="G16" s="169">
        <f t="shared" si="1"/>
        <v>418</v>
      </c>
      <c r="H16" s="115"/>
    </row>
    <row r="17" spans="1:7" ht="12.75">
      <c r="A17" s="62" t="s">
        <v>70</v>
      </c>
      <c r="B17" s="168">
        <v>4</v>
      </c>
      <c r="C17" s="168">
        <v>1</v>
      </c>
      <c r="D17" s="169">
        <f>SUM(B17:C17)</f>
        <v>5</v>
      </c>
      <c r="E17" s="168">
        <v>110</v>
      </c>
      <c r="F17" s="168"/>
      <c r="G17" s="169">
        <f t="shared" si="1"/>
        <v>110</v>
      </c>
    </row>
    <row r="18" spans="1:7" ht="12.75">
      <c r="A18" s="62" t="s">
        <v>71</v>
      </c>
      <c r="B18" s="166"/>
      <c r="C18" s="166"/>
      <c r="D18" s="166"/>
      <c r="E18" s="168">
        <v>265</v>
      </c>
      <c r="F18" s="168"/>
      <c r="G18" s="169">
        <f t="shared" si="1"/>
        <v>265</v>
      </c>
    </row>
    <row r="19" spans="1:7" ht="12.75">
      <c r="A19" s="62" t="s">
        <v>72</v>
      </c>
      <c r="B19" s="170">
        <v>163</v>
      </c>
      <c r="C19" s="170">
        <f>41+15</f>
        <v>56</v>
      </c>
      <c r="D19" s="169">
        <f>SUM(B19:C19)</f>
        <v>219</v>
      </c>
      <c r="E19" s="170">
        <v>3038</v>
      </c>
      <c r="F19" s="168">
        <v>1252</v>
      </c>
      <c r="G19" s="169">
        <f t="shared" si="1"/>
        <v>4290</v>
      </c>
    </row>
    <row r="20" spans="1:7" ht="12.75">
      <c r="A20" s="63" t="s">
        <v>69</v>
      </c>
      <c r="B20" s="167"/>
      <c r="C20" s="167"/>
      <c r="D20" s="167"/>
      <c r="E20" s="172">
        <v>19</v>
      </c>
      <c r="F20" s="172">
        <v>13</v>
      </c>
      <c r="G20" s="169">
        <f t="shared" si="1"/>
        <v>32</v>
      </c>
    </row>
    <row r="21" spans="1:7" ht="12.75">
      <c r="A21" s="62" t="s">
        <v>73</v>
      </c>
      <c r="B21" s="168">
        <v>5</v>
      </c>
      <c r="C21" s="168"/>
      <c r="D21" s="169">
        <f>SUM(B21:C21)</f>
        <v>5</v>
      </c>
      <c r="E21" s="168">
        <v>94</v>
      </c>
      <c r="F21" s="168"/>
      <c r="G21" s="169">
        <f t="shared" si="1"/>
        <v>94</v>
      </c>
    </row>
    <row r="22" spans="1:7" ht="12.75">
      <c r="A22" s="62" t="s">
        <v>74</v>
      </c>
      <c r="B22" s="166"/>
      <c r="C22" s="166"/>
      <c r="D22" s="166"/>
      <c r="E22" s="168">
        <v>775</v>
      </c>
      <c r="F22" s="168">
        <v>92</v>
      </c>
      <c r="G22" s="169">
        <f t="shared" si="1"/>
        <v>867</v>
      </c>
    </row>
    <row r="23" spans="1:7" ht="12.75">
      <c r="A23" s="97" t="s">
        <v>193</v>
      </c>
      <c r="B23" s="168">
        <v>60</v>
      </c>
      <c r="C23" s="171">
        <v>18</v>
      </c>
      <c r="D23" s="169">
        <f>SUM(B23:C23)</f>
        <v>78</v>
      </c>
      <c r="E23" s="129">
        <v>751</v>
      </c>
      <c r="F23" s="129">
        <v>236</v>
      </c>
      <c r="G23" s="174">
        <f t="shared" si="1"/>
        <v>987</v>
      </c>
    </row>
    <row r="24" spans="1:7" ht="12.75">
      <c r="A24" s="96" t="s">
        <v>194</v>
      </c>
      <c r="B24" s="123">
        <v>0</v>
      </c>
      <c r="C24" s="129">
        <v>16</v>
      </c>
      <c r="D24" s="174">
        <v>16</v>
      </c>
      <c r="E24" s="129">
        <v>0</v>
      </c>
      <c r="F24" s="129">
        <v>214</v>
      </c>
      <c r="G24" s="174">
        <v>214</v>
      </c>
    </row>
    <row r="25" spans="1:7" ht="12.75">
      <c r="A25" s="97" t="s">
        <v>196</v>
      </c>
      <c r="B25" s="129">
        <v>0</v>
      </c>
      <c r="C25" s="129">
        <v>0</v>
      </c>
      <c r="D25" s="174">
        <v>0</v>
      </c>
      <c r="E25" s="129">
        <v>0</v>
      </c>
      <c r="F25" s="129">
        <v>1</v>
      </c>
      <c r="G25" s="174">
        <v>1</v>
      </c>
    </row>
    <row r="26" spans="1:7" ht="12.75">
      <c r="A26" s="96" t="s">
        <v>195</v>
      </c>
      <c r="B26" s="123">
        <v>0</v>
      </c>
      <c r="C26" s="123">
        <v>3</v>
      </c>
      <c r="D26" s="174">
        <v>3</v>
      </c>
      <c r="E26" s="123">
        <v>0</v>
      </c>
      <c r="F26" s="123">
        <v>46</v>
      </c>
      <c r="G26" s="174">
        <f t="shared" si="1"/>
        <v>46</v>
      </c>
    </row>
    <row r="27" spans="1:7" ht="12.75">
      <c r="A27" s="63" t="s">
        <v>209</v>
      </c>
      <c r="B27" s="172">
        <v>21</v>
      </c>
      <c r="C27" s="172">
        <v>12</v>
      </c>
      <c r="D27" s="169">
        <f>SUM(B27:C27)</f>
        <v>33</v>
      </c>
      <c r="E27" s="208">
        <v>141</v>
      </c>
      <c r="F27" s="208">
        <v>98</v>
      </c>
      <c r="G27" s="174">
        <f t="shared" si="1"/>
        <v>239</v>
      </c>
    </row>
    <row r="28" spans="1:7" ht="12.75">
      <c r="A28" s="65" t="s">
        <v>28</v>
      </c>
      <c r="B28" s="209">
        <f>SUM(B7,B8,B9,B10,B11,B12,B13,B15,B17,B19,B21,B23,B25,B27)</f>
        <v>3720</v>
      </c>
      <c r="C28" s="209">
        <f>SUM(C7,C8,C9,C10,C11,C12,C13,C15,C17,C19,C21,C23,C24,C25,C26,C27)</f>
        <v>1630</v>
      </c>
      <c r="D28" s="209">
        <f>SUM(D7:D27)</f>
        <v>5350</v>
      </c>
      <c r="E28" s="209">
        <f>SUM(E7,E8,E10,E11,E12,E13,E14,E15,E17,E18,E19,E21,E22,E23,E25,E27)</f>
        <v>72976</v>
      </c>
      <c r="F28" s="209">
        <f>SUM(F7,F8,F10,F11,F12,F15,F17,F18,F19,F22,F23,F24,F25,F26,F27)</f>
        <v>39347</v>
      </c>
      <c r="G28" s="209">
        <f>SUM(G7,G8,G10,G11,G12,G13,G14,G15,G17,G18,G19,G21,G22,G23,G24,G25,G26,G27)</f>
        <v>112323</v>
      </c>
    </row>
    <row r="29" spans="1:7" ht="12.75">
      <c r="A29" s="67"/>
      <c r="B29" s="99"/>
      <c r="C29" s="67"/>
      <c r="D29" s="67"/>
      <c r="E29" s="67"/>
      <c r="F29" s="67"/>
      <c r="G29" s="67"/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6" ht="12.75">
      <c r="A36" t="s">
        <v>78</v>
      </c>
    </row>
  </sheetData>
  <sheetProtection/>
  <mergeCells count="5">
    <mergeCell ref="A1:G1"/>
    <mergeCell ref="A2:G2"/>
    <mergeCell ref="A3:G3"/>
    <mergeCell ref="B4:D4"/>
    <mergeCell ref="E4:G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31.28125" style="0" customWidth="1"/>
    <col min="2" max="11" width="7.57421875" style="0" bestFit="1" customWidth="1"/>
    <col min="12" max="12" width="7.57421875" style="102" bestFit="1" customWidth="1"/>
    <col min="13" max="13" width="7.57421875" style="102" customWidth="1"/>
    <col min="14" max="14" width="7.57421875" style="0" bestFit="1" customWidth="1"/>
  </cols>
  <sheetData>
    <row r="1" spans="1:14" ht="15.75">
      <c r="A1" s="222" t="s">
        <v>229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5.75">
      <c r="A2" s="243" t="s">
        <v>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.75">
      <c r="A3" s="244" t="s">
        <v>79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5" ht="12.75">
      <c r="A4" s="68" t="s">
        <v>80</v>
      </c>
      <c r="B4" s="69" t="s">
        <v>81</v>
      </c>
      <c r="C4" s="69" t="s">
        <v>82</v>
      </c>
      <c r="D4" s="69" t="s">
        <v>83</v>
      </c>
      <c r="E4" s="69" t="s">
        <v>84</v>
      </c>
      <c r="F4" s="69" t="s">
        <v>85</v>
      </c>
      <c r="G4" s="70" t="s">
        <v>86</v>
      </c>
      <c r="H4" s="70" t="s">
        <v>87</v>
      </c>
      <c r="I4" s="101" t="s">
        <v>198</v>
      </c>
      <c r="J4" s="101" t="s">
        <v>205</v>
      </c>
      <c r="K4" s="101" t="s">
        <v>208</v>
      </c>
      <c r="L4" s="101" t="s">
        <v>220</v>
      </c>
      <c r="M4" s="101" t="s">
        <v>234</v>
      </c>
      <c r="N4" s="101" t="s">
        <v>232</v>
      </c>
      <c r="O4" s="100"/>
    </row>
    <row r="5" spans="1:15" ht="12.75">
      <c r="A5" s="42" t="s">
        <v>88</v>
      </c>
      <c r="B5" s="42">
        <v>19144</v>
      </c>
      <c r="C5" s="42">
        <v>19582</v>
      </c>
      <c r="D5" s="42">
        <v>19644</v>
      </c>
      <c r="E5" s="42">
        <v>19779</v>
      </c>
      <c r="F5" s="42">
        <v>20370</v>
      </c>
      <c r="G5" s="59">
        <v>20361</v>
      </c>
      <c r="H5" s="71">
        <v>20395</v>
      </c>
      <c r="I5" s="71">
        <v>20041</v>
      </c>
      <c r="J5" s="59">
        <v>19968</v>
      </c>
      <c r="K5" s="71">
        <v>19578</v>
      </c>
      <c r="L5" s="64">
        <v>19378</v>
      </c>
      <c r="M5" s="64">
        <v>19089</v>
      </c>
      <c r="N5" s="64">
        <v>19267</v>
      </c>
      <c r="O5" s="100"/>
    </row>
    <row r="6" spans="1:14" ht="12.75">
      <c r="A6" s="42" t="s">
        <v>51</v>
      </c>
      <c r="B6" s="42">
        <v>36127</v>
      </c>
      <c r="C6" s="42">
        <v>37179</v>
      </c>
      <c r="D6" s="42">
        <v>38055</v>
      </c>
      <c r="E6" s="42">
        <v>38826</v>
      </c>
      <c r="F6" s="42">
        <v>39221</v>
      </c>
      <c r="G6" s="59">
        <v>39592</v>
      </c>
      <c r="H6" s="71">
        <v>39762</v>
      </c>
      <c r="I6" s="71">
        <v>40468</v>
      </c>
      <c r="J6" s="59">
        <v>40908</v>
      </c>
      <c r="K6" s="71">
        <v>41369</v>
      </c>
      <c r="L6" s="64">
        <v>42235</v>
      </c>
      <c r="M6" s="64">
        <v>42916</v>
      </c>
      <c r="N6" s="64">
        <v>43004</v>
      </c>
    </row>
    <row r="7" spans="1:14" ht="12.75">
      <c r="A7" s="42" t="s">
        <v>53</v>
      </c>
      <c r="B7" s="42">
        <v>22432</v>
      </c>
      <c r="C7" s="42">
        <v>23103</v>
      </c>
      <c r="D7" s="42">
        <v>23603</v>
      </c>
      <c r="E7" s="42">
        <v>24001</v>
      </c>
      <c r="F7" s="42">
        <v>24528</v>
      </c>
      <c r="G7" s="42">
        <v>24780</v>
      </c>
      <c r="H7" s="71">
        <v>25227</v>
      </c>
      <c r="I7" s="71">
        <v>25538</v>
      </c>
      <c r="J7" s="59">
        <v>26108</v>
      </c>
      <c r="K7" s="71">
        <v>26561</v>
      </c>
      <c r="L7" s="64">
        <v>26898</v>
      </c>
      <c r="M7" s="64">
        <v>27606</v>
      </c>
      <c r="N7" s="64">
        <v>27940</v>
      </c>
    </row>
    <row r="8" spans="1:14" ht="12.75">
      <c r="A8" s="42" t="s">
        <v>89</v>
      </c>
      <c r="B8" s="42">
        <v>7098</v>
      </c>
      <c r="C8" s="42">
        <v>7318</v>
      </c>
      <c r="D8" s="42">
        <v>7562</v>
      </c>
      <c r="E8" s="42">
        <v>7949</v>
      </c>
      <c r="F8" s="42">
        <v>8148</v>
      </c>
      <c r="G8" s="42">
        <v>8474</v>
      </c>
      <c r="H8" s="71">
        <v>8596</v>
      </c>
      <c r="I8" s="71">
        <v>8714</v>
      </c>
      <c r="J8" s="71">
        <v>8982</v>
      </c>
      <c r="K8" s="71">
        <v>8943</v>
      </c>
      <c r="L8" s="64">
        <v>9001</v>
      </c>
      <c r="M8" s="64">
        <v>9170</v>
      </c>
      <c r="N8" s="64">
        <v>9434</v>
      </c>
    </row>
    <row r="9" spans="1:14" ht="12.75">
      <c r="A9" s="42" t="s">
        <v>90</v>
      </c>
      <c r="B9" s="42">
        <v>3037</v>
      </c>
      <c r="C9" s="42">
        <v>3186</v>
      </c>
      <c r="D9" s="42">
        <v>3409</v>
      </c>
      <c r="E9" s="42">
        <v>3361</v>
      </c>
      <c r="F9" s="42">
        <v>3421</v>
      </c>
      <c r="G9" s="42">
        <v>3848</v>
      </c>
      <c r="H9" s="71">
        <v>3892</v>
      </c>
      <c r="I9" s="71">
        <v>3888</v>
      </c>
      <c r="J9" s="71">
        <v>3971</v>
      </c>
      <c r="K9" s="71">
        <v>3923</v>
      </c>
      <c r="L9" s="64">
        <v>4209</v>
      </c>
      <c r="M9" s="64">
        <v>4326</v>
      </c>
      <c r="N9" s="64">
        <v>4521</v>
      </c>
    </row>
    <row r="10" spans="1:14" ht="12.75">
      <c r="A10" s="42" t="s">
        <v>91</v>
      </c>
      <c r="B10" s="42">
        <v>2904</v>
      </c>
      <c r="C10" s="42">
        <v>2918</v>
      </c>
      <c r="D10" s="42">
        <v>3035</v>
      </c>
      <c r="E10" s="42">
        <v>3240</v>
      </c>
      <c r="F10" s="42">
        <v>3353</v>
      </c>
      <c r="G10" s="42">
        <v>3622</v>
      </c>
      <c r="H10" s="71">
        <v>3996</v>
      </c>
      <c r="I10" s="71">
        <v>3892</v>
      </c>
      <c r="J10" s="71">
        <v>4035</v>
      </c>
      <c r="K10" s="71">
        <v>4248</v>
      </c>
      <c r="L10" s="64">
        <v>4609</v>
      </c>
      <c r="M10" s="64">
        <v>4982</v>
      </c>
      <c r="N10" s="64">
        <v>5107</v>
      </c>
    </row>
    <row r="11" spans="1:14" ht="12.75">
      <c r="A11" s="42" t="s">
        <v>197</v>
      </c>
      <c r="B11" s="42"/>
      <c r="C11" s="42"/>
      <c r="D11" s="42"/>
      <c r="E11" s="42"/>
      <c r="F11" s="42"/>
      <c r="G11" s="42"/>
      <c r="H11" s="71"/>
      <c r="I11" s="71">
        <v>497</v>
      </c>
      <c r="J11" s="71">
        <v>819</v>
      </c>
      <c r="K11" s="71">
        <v>941</v>
      </c>
      <c r="L11" s="64">
        <v>1060</v>
      </c>
      <c r="M11" s="64">
        <v>1144</v>
      </c>
      <c r="N11" s="64">
        <v>1201</v>
      </c>
    </row>
    <row r="12" spans="1:15" ht="12.75">
      <c r="A12" s="42" t="s">
        <v>210</v>
      </c>
      <c r="B12" s="42"/>
      <c r="C12" s="42"/>
      <c r="D12" s="42"/>
      <c r="E12" s="42"/>
      <c r="F12" s="42"/>
      <c r="G12" s="42"/>
      <c r="H12" s="71"/>
      <c r="I12" s="71">
        <v>152</v>
      </c>
      <c r="J12" s="71">
        <v>119</v>
      </c>
      <c r="K12" s="71">
        <v>319</v>
      </c>
      <c r="L12" s="64">
        <v>309</v>
      </c>
      <c r="M12" s="64">
        <v>290</v>
      </c>
      <c r="N12" s="64">
        <v>47</v>
      </c>
      <c r="O12" s="115"/>
    </row>
    <row r="13" spans="1:14" ht="12.75">
      <c r="A13" s="42" t="s">
        <v>92</v>
      </c>
      <c r="B13" s="42">
        <v>875</v>
      </c>
      <c r="C13" s="42">
        <v>930</v>
      </c>
      <c r="D13" s="42">
        <v>949</v>
      </c>
      <c r="E13" s="42">
        <v>1077</v>
      </c>
      <c r="F13" s="42">
        <v>1071</v>
      </c>
      <c r="G13" s="42">
        <v>1084</v>
      </c>
      <c r="H13" s="71">
        <v>1158</v>
      </c>
      <c r="I13" s="71">
        <v>518</v>
      </c>
      <c r="J13" s="71">
        <v>201</v>
      </c>
      <c r="K13" s="71">
        <v>20</v>
      </c>
      <c r="L13" s="59"/>
      <c r="M13" s="59"/>
      <c r="N13" s="59"/>
    </row>
    <row r="14" spans="1:14" ht="12.75">
      <c r="A14" s="72" t="s">
        <v>28</v>
      </c>
      <c r="B14" s="65">
        <f aca="true" t="shared" si="0" ref="B14:I14">SUM(B5:B13)</f>
        <v>91617</v>
      </c>
      <c r="C14" s="65">
        <f t="shared" si="0"/>
        <v>94216</v>
      </c>
      <c r="D14" s="65">
        <f t="shared" si="0"/>
        <v>96257</v>
      </c>
      <c r="E14" s="65">
        <f t="shared" si="0"/>
        <v>98233</v>
      </c>
      <c r="F14" s="65">
        <f t="shared" si="0"/>
        <v>100112</v>
      </c>
      <c r="G14" s="65">
        <f t="shared" si="0"/>
        <v>101761</v>
      </c>
      <c r="H14" s="65">
        <f t="shared" si="0"/>
        <v>103026</v>
      </c>
      <c r="I14" s="65">
        <f t="shared" si="0"/>
        <v>103708</v>
      </c>
      <c r="J14" s="65">
        <v>105111</v>
      </c>
      <c r="K14" s="111">
        <f>SUM(K5:K13)</f>
        <v>105902</v>
      </c>
      <c r="L14" s="66">
        <f>SUM(L5:L13)</f>
        <v>107699</v>
      </c>
      <c r="M14" s="212">
        <f>SUM(M5:M12)</f>
        <v>109523</v>
      </c>
      <c r="N14" s="66">
        <f>SUM(N5:N13)</f>
        <v>110521</v>
      </c>
    </row>
  </sheetData>
  <sheetProtection/>
  <mergeCells count="3">
    <mergeCell ref="A1:N1"/>
    <mergeCell ref="A2:N2"/>
    <mergeCell ref="A3:N3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222" t="s">
        <v>229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73"/>
    </row>
    <row r="2" spans="1:12" ht="15.75">
      <c r="A2" s="235" t="s">
        <v>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73"/>
    </row>
    <row r="3" spans="1:12" ht="15" customHeight="1">
      <c r="A3" s="248" t="s">
        <v>93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74"/>
    </row>
    <row r="4" spans="1:12" ht="28.5" customHeight="1">
      <c r="A4" s="250" t="s">
        <v>94</v>
      </c>
      <c r="B4" s="76"/>
      <c r="C4" s="76"/>
      <c r="D4" s="77"/>
      <c r="E4" s="251" t="s">
        <v>95</v>
      </c>
      <c r="F4" s="252"/>
      <c r="G4" s="252"/>
      <c r="H4" s="252"/>
      <c r="I4" s="252"/>
      <c r="J4" s="252"/>
      <c r="K4" s="252"/>
      <c r="L4" s="253"/>
    </row>
    <row r="5" spans="1:12" ht="114.75" customHeight="1">
      <c r="A5" s="250"/>
      <c r="B5" s="78" t="s">
        <v>96</v>
      </c>
      <c r="C5" s="79" t="s">
        <v>97</v>
      </c>
      <c r="D5" s="75" t="s">
        <v>60</v>
      </c>
      <c r="E5" s="80" t="s">
        <v>98</v>
      </c>
      <c r="F5" s="81" t="s">
        <v>99</v>
      </c>
      <c r="G5" s="82" t="s">
        <v>100</v>
      </c>
      <c r="H5" s="80" t="s">
        <v>101</v>
      </c>
      <c r="I5" s="80" t="s">
        <v>102</v>
      </c>
      <c r="J5" s="82" t="s">
        <v>103</v>
      </c>
      <c r="K5" s="83" t="s">
        <v>104</v>
      </c>
      <c r="L5" s="75" t="s">
        <v>28</v>
      </c>
    </row>
    <row r="6" spans="1:13" ht="12.75">
      <c r="A6" s="246" t="s">
        <v>43</v>
      </c>
      <c r="B6" s="197" t="s">
        <v>105</v>
      </c>
      <c r="C6" s="168">
        <v>2</v>
      </c>
      <c r="D6" s="168">
        <v>31</v>
      </c>
      <c r="E6" s="211">
        <v>1</v>
      </c>
      <c r="F6" s="123">
        <v>4</v>
      </c>
      <c r="G6" s="211">
        <f>19+24</f>
        <v>43</v>
      </c>
      <c r="H6" s="211"/>
      <c r="I6" s="211">
        <v>5</v>
      </c>
      <c r="J6" s="211"/>
      <c r="K6" s="123">
        <v>90</v>
      </c>
      <c r="L6" s="123">
        <f aca="true" t="shared" si="0" ref="L6:L11">SUM(E6:K6)</f>
        <v>143</v>
      </c>
      <c r="M6" s="103"/>
    </row>
    <row r="7" spans="1:12" ht="12.75">
      <c r="A7" s="246"/>
      <c r="B7" s="197" t="s">
        <v>106</v>
      </c>
      <c r="C7" s="168">
        <v>61</v>
      </c>
      <c r="D7" s="168">
        <f>D8-D6</f>
        <v>61</v>
      </c>
      <c r="E7" s="123">
        <v>2</v>
      </c>
      <c r="F7" s="123">
        <v>3</v>
      </c>
      <c r="G7" s="123">
        <v>170</v>
      </c>
      <c r="H7" s="123">
        <f>H8-H6</f>
        <v>1</v>
      </c>
      <c r="I7" s="123">
        <v>32</v>
      </c>
      <c r="J7" s="123"/>
      <c r="K7" s="123">
        <f>K8-K6</f>
        <v>102</v>
      </c>
      <c r="L7" s="123">
        <f t="shared" si="0"/>
        <v>310</v>
      </c>
    </row>
    <row r="8" spans="1:12" ht="12.75">
      <c r="A8" s="246"/>
      <c r="B8" s="198" t="s">
        <v>19</v>
      </c>
      <c r="C8" s="168">
        <v>63</v>
      </c>
      <c r="D8" s="168">
        <v>92</v>
      </c>
      <c r="E8" s="123">
        <f>SUM(E6:E7)</f>
        <v>3</v>
      </c>
      <c r="F8" s="123">
        <v>7</v>
      </c>
      <c r="G8" s="123">
        <f>SUM(G6:G7)</f>
        <v>213</v>
      </c>
      <c r="H8" s="123">
        <v>1</v>
      </c>
      <c r="I8" s="123">
        <v>37</v>
      </c>
      <c r="J8" s="123"/>
      <c r="K8" s="123">
        <v>192</v>
      </c>
      <c r="L8" s="123">
        <f t="shared" si="0"/>
        <v>453</v>
      </c>
    </row>
    <row r="9" spans="1:12" ht="12.75">
      <c r="A9" s="246" t="s">
        <v>44</v>
      </c>
      <c r="B9" s="197" t="s">
        <v>105</v>
      </c>
      <c r="C9" s="168">
        <v>3</v>
      </c>
      <c r="D9" s="168">
        <v>30</v>
      </c>
      <c r="E9" s="173"/>
      <c r="F9" s="123">
        <v>2</v>
      </c>
      <c r="G9" s="123">
        <v>39</v>
      </c>
      <c r="H9" s="123"/>
      <c r="I9" s="123">
        <v>8</v>
      </c>
      <c r="J9" s="123"/>
      <c r="K9" s="123">
        <v>90</v>
      </c>
      <c r="L9" s="123">
        <f t="shared" si="0"/>
        <v>139</v>
      </c>
    </row>
    <row r="10" spans="1:12" ht="12.75">
      <c r="A10" s="246"/>
      <c r="B10" s="197" t="s">
        <v>106</v>
      </c>
      <c r="C10" s="168">
        <v>20</v>
      </c>
      <c r="D10" s="168">
        <f>D11-D9</f>
        <v>24</v>
      </c>
      <c r="E10" s="173"/>
      <c r="F10" s="210"/>
      <c r="G10" s="123">
        <v>77</v>
      </c>
      <c r="H10" s="123"/>
      <c r="I10" s="123">
        <v>18</v>
      </c>
      <c r="J10" s="123"/>
      <c r="K10" s="123">
        <f>K11-K9</f>
        <v>38</v>
      </c>
      <c r="L10" s="123">
        <f t="shared" si="0"/>
        <v>133</v>
      </c>
    </row>
    <row r="11" spans="1:12" ht="12.75">
      <c r="A11" s="246"/>
      <c r="B11" s="198" t="s">
        <v>19</v>
      </c>
      <c r="C11" s="168">
        <f>SUM(C9:C10)</f>
        <v>23</v>
      </c>
      <c r="D11" s="168">
        <f>D12-D8</f>
        <v>54</v>
      </c>
      <c r="E11" s="173"/>
      <c r="F11" s="123">
        <v>2</v>
      </c>
      <c r="G11" s="123">
        <f>SUM(G9:G10)</f>
        <v>116</v>
      </c>
      <c r="H11" s="123"/>
      <c r="I11" s="123">
        <f>SUM(I9:I10)</f>
        <v>26</v>
      </c>
      <c r="J11" s="123"/>
      <c r="K11" s="123">
        <v>128</v>
      </c>
      <c r="L11" s="123">
        <f t="shared" si="0"/>
        <v>272</v>
      </c>
    </row>
    <row r="12" spans="1:12" ht="12.75">
      <c r="A12" s="247" t="s">
        <v>28</v>
      </c>
      <c r="B12" s="247"/>
      <c r="C12" s="66">
        <f>SUM(C11,C8)</f>
        <v>86</v>
      </c>
      <c r="D12" s="66">
        <v>146</v>
      </c>
      <c r="E12" s="66">
        <f aca="true" t="shared" si="1" ref="E12:L12">SUM(E11,E8)</f>
        <v>3</v>
      </c>
      <c r="F12" s="66">
        <f t="shared" si="1"/>
        <v>9</v>
      </c>
      <c r="G12" s="66">
        <f t="shared" si="1"/>
        <v>329</v>
      </c>
      <c r="H12" s="66">
        <f t="shared" si="1"/>
        <v>1</v>
      </c>
      <c r="I12" s="66">
        <f t="shared" si="1"/>
        <v>63</v>
      </c>
      <c r="J12" s="66">
        <f t="shared" si="1"/>
        <v>0</v>
      </c>
      <c r="K12" s="196">
        <f t="shared" si="1"/>
        <v>320</v>
      </c>
      <c r="L12" s="196">
        <f t="shared" si="1"/>
        <v>725</v>
      </c>
    </row>
    <row r="16" ht="12.75">
      <c r="A16" t="s">
        <v>107</v>
      </c>
    </row>
  </sheetData>
  <sheetProtection/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63.7109375" style="0" bestFit="1" customWidth="1"/>
    <col min="2" max="5" width="11.57421875" style="0" customWidth="1"/>
    <col min="6" max="8" width="0" style="0" hidden="1" customWidth="1"/>
  </cols>
  <sheetData>
    <row r="1" spans="1:4" ht="15.75">
      <c r="A1" s="222" t="s">
        <v>229</v>
      </c>
      <c r="B1" s="222"/>
      <c r="C1" s="222"/>
      <c r="D1" s="222"/>
    </row>
    <row r="2" spans="1:4" ht="15.75">
      <c r="A2" s="235" t="s">
        <v>41</v>
      </c>
      <c r="B2" s="235"/>
      <c r="C2" s="235"/>
      <c r="D2" s="235"/>
    </row>
    <row r="3" spans="1:4" ht="24.75" customHeight="1">
      <c r="A3" s="237" t="s">
        <v>108</v>
      </c>
      <c r="B3" s="238"/>
      <c r="C3" s="238"/>
      <c r="D3" s="239"/>
    </row>
    <row r="4" spans="1:4" ht="12.75">
      <c r="A4" s="68" t="s">
        <v>109</v>
      </c>
      <c r="B4" s="68" t="s">
        <v>110</v>
      </c>
      <c r="C4" s="68" t="s">
        <v>111</v>
      </c>
      <c r="D4" s="75" t="s">
        <v>28</v>
      </c>
    </row>
    <row r="5" spans="1:7" ht="12.75">
      <c r="A5" s="176" t="s">
        <v>112</v>
      </c>
      <c r="B5" s="168">
        <v>895</v>
      </c>
      <c r="C5" s="168">
        <f>F5+G5</f>
        <v>346</v>
      </c>
      <c r="D5" s="169">
        <f>SUM(B5:C5)</f>
        <v>1241</v>
      </c>
      <c r="F5">
        <v>338</v>
      </c>
      <c r="G5">
        <v>8</v>
      </c>
    </row>
    <row r="6" spans="1:7" ht="12.75">
      <c r="A6" s="176" t="s">
        <v>113</v>
      </c>
      <c r="B6" s="168">
        <v>2258</v>
      </c>
      <c r="C6" s="168">
        <f aca="true" t="shared" si="0" ref="C6:C16">F6+G6</f>
        <v>851</v>
      </c>
      <c r="D6" s="169">
        <f aca="true" t="shared" si="1" ref="D6:D16">SUM(B6:C6)</f>
        <v>3109</v>
      </c>
      <c r="E6" s="103"/>
      <c r="F6">
        <v>837</v>
      </c>
      <c r="G6">
        <v>14</v>
      </c>
    </row>
    <row r="7" spans="1:7" ht="12.75">
      <c r="A7" s="176" t="s">
        <v>114</v>
      </c>
      <c r="B7" s="168">
        <v>1273</v>
      </c>
      <c r="C7" s="168">
        <f t="shared" si="0"/>
        <v>587</v>
      </c>
      <c r="D7" s="169">
        <f t="shared" si="1"/>
        <v>1860</v>
      </c>
      <c r="F7">
        <v>580</v>
      </c>
      <c r="G7">
        <v>7</v>
      </c>
    </row>
    <row r="8" spans="1:6" ht="12.75">
      <c r="A8" s="176" t="s">
        <v>115</v>
      </c>
      <c r="B8" s="168">
        <v>203</v>
      </c>
      <c r="C8" s="168">
        <f t="shared" si="0"/>
        <v>119</v>
      </c>
      <c r="D8" s="169">
        <f t="shared" si="1"/>
        <v>322</v>
      </c>
      <c r="F8">
        <v>119</v>
      </c>
    </row>
    <row r="9" spans="1:7" ht="12.75">
      <c r="A9" s="176" t="s">
        <v>116</v>
      </c>
      <c r="B9" s="168">
        <v>1008</v>
      </c>
      <c r="C9" s="168">
        <f t="shared" si="0"/>
        <v>236</v>
      </c>
      <c r="D9" s="169">
        <f t="shared" si="1"/>
        <v>1244</v>
      </c>
      <c r="F9">
        <v>200</v>
      </c>
      <c r="G9">
        <v>36</v>
      </c>
    </row>
    <row r="10" spans="1:7" ht="12.75">
      <c r="A10" s="176" t="s">
        <v>117</v>
      </c>
      <c r="B10" s="168">
        <v>838</v>
      </c>
      <c r="C10" s="168">
        <f t="shared" si="0"/>
        <v>148</v>
      </c>
      <c r="D10" s="169">
        <f t="shared" si="1"/>
        <v>986</v>
      </c>
      <c r="F10">
        <v>145</v>
      </c>
      <c r="G10">
        <v>3</v>
      </c>
    </row>
    <row r="11" spans="1:7" ht="12.75">
      <c r="A11" s="176" t="s">
        <v>118</v>
      </c>
      <c r="B11" s="168">
        <v>17</v>
      </c>
      <c r="C11" s="168">
        <f t="shared" si="0"/>
        <v>55</v>
      </c>
      <c r="D11" s="169">
        <f t="shared" si="1"/>
        <v>72</v>
      </c>
      <c r="F11">
        <v>50</v>
      </c>
      <c r="G11">
        <v>5</v>
      </c>
    </row>
    <row r="12" spans="1:6" ht="12.75">
      <c r="A12" s="176" t="s">
        <v>119</v>
      </c>
      <c r="B12" s="168">
        <v>1007</v>
      </c>
      <c r="C12" s="168">
        <f t="shared" si="0"/>
        <v>377</v>
      </c>
      <c r="D12" s="169">
        <f t="shared" si="1"/>
        <v>1384</v>
      </c>
      <c r="F12">
        <v>377</v>
      </c>
    </row>
    <row r="13" spans="1:6" ht="12.75">
      <c r="A13" s="176" t="s">
        <v>120</v>
      </c>
      <c r="B13" s="168">
        <v>38</v>
      </c>
      <c r="C13" s="168">
        <f t="shared" si="0"/>
        <v>1</v>
      </c>
      <c r="D13" s="169">
        <f t="shared" si="1"/>
        <v>39</v>
      </c>
      <c r="F13">
        <v>1</v>
      </c>
    </row>
    <row r="14" spans="1:7" ht="12.75">
      <c r="A14" s="176" t="s">
        <v>121</v>
      </c>
      <c r="B14" s="168">
        <v>135</v>
      </c>
      <c r="C14" s="168">
        <f t="shared" si="0"/>
        <v>65</v>
      </c>
      <c r="D14" s="169">
        <f t="shared" si="1"/>
        <v>200</v>
      </c>
      <c r="F14">
        <v>59</v>
      </c>
      <c r="G14">
        <v>6</v>
      </c>
    </row>
    <row r="15" spans="1:6" ht="12.75">
      <c r="A15" s="176" t="s">
        <v>122</v>
      </c>
      <c r="B15" s="168">
        <v>413</v>
      </c>
      <c r="C15" s="168">
        <f t="shared" si="0"/>
        <v>52</v>
      </c>
      <c r="D15" s="169">
        <f t="shared" si="1"/>
        <v>465</v>
      </c>
      <c r="F15">
        <v>52</v>
      </c>
    </row>
    <row r="16" spans="1:6" ht="12.75">
      <c r="A16" s="176" t="s">
        <v>123</v>
      </c>
      <c r="B16" s="168"/>
      <c r="C16" s="168">
        <f t="shared" si="0"/>
        <v>51</v>
      </c>
      <c r="D16" s="169">
        <f t="shared" si="1"/>
        <v>51</v>
      </c>
      <c r="F16">
        <v>51</v>
      </c>
    </row>
    <row r="17" spans="1:4" ht="12.75">
      <c r="A17" s="72" t="s">
        <v>28</v>
      </c>
      <c r="B17" s="66">
        <f>SUM(B5:B16)</f>
        <v>8085</v>
      </c>
      <c r="C17" s="66">
        <f>SUM(C5:C16)</f>
        <v>2888</v>
      </c>
      <c r="D17" s="66">
        <f>SUM(D5:D16)</f>
        <v>10973</v>
      </c>
    </row>
    <row r="20" spans="1:4" ht="12.75" customHeight="1">
      <c r="A20" s="254" t="s">
        <v>124</v>
      </c>
      <c r="B20" s="254"/>
      <c r="C20" s="254"/>
      <c r="D20" s="254"/>
    </row>
    <row r="21" ht="12.75">
      <c r="A21" t="s">
        <v>125</v>
      </c>
    </row>
    <row r="22" ht="12.75">
      <c r="A22" t="s">
        <v>126</v>
      </c>
    </row>
  </sheetData>
  <sheetProtection/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9.00390625" style="0" bestFit="1" customWidth="1"/>
    <col min="2" max="2" width="7.140625" style="58" bestFit="1" customWidth="1"/>
    <col min="3" max="3" width="7.00390625" style="58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43" t="s">
        <v>229</v>
      </c>
      <c r="B1" s="243"/>
      <c r="C1" s="243"/>
      <c r="D1" s="243"/>
      <c r="E1" s="243"/>
      <c r="F1" s="243"/>
      <c r="G1" s="243"/>
      <c r="H1" s="243"/>
      <c r="I1" s="255"/>
    </row>
    <row r="2" spans="1:9" ht="15.75">
      <c r="A2" s="235" t="s">
        <v>41</v>
      </c>
      <c r="B2" s="235"/>
      <c r="C2" s="235"/>
      <c r="D2" s="235"/>
      <c r="E2" s="235"/>
      <c r="F2" s="235"/>
      <c r="G2" s="235"/>
      <c r="H2" s="235"/>
      <c r="I2" s="256"/>
    </row>
    <row r="3" spans="1:9" ht="15.75">
      <c r="A3" s="249" t="s">
        <v>127</v>
      </c>
      <c r="B3" s="257"/>
      <c r="C3" s="257"/>
      <c r="D3" s="257"/>
      <c r="E3" s="257"/>
      <c r="F3" s="257"/>
      <c r="G3" s="257"/>
      <c r="H3" s="257"/>
      <c r="I3" s="258"/>
    </row>
    <row r="4" spans="1:9" ht="12.75">
      <c r="A4" s="70"/>
      <c r="B4" s="250" t="s">
        <v>128</v>
      </c>
      <c r="C4" s="250"/>
      <c r="D4" s="250" t="s">
        <v>129</v>
      </c>
      <c r="E4" s="250"/>
      <c r="F4" s="250" t="s">
        <v>130</v>
      </c>
      <c r="G4" s="250"/>
      <c r="H4" s="250" t="s">
        <v>131</v>
      </c>
      <c r="I4" s="250"/>
    </row>
    <row r="5" spans="1:9" ht="12.75">
      <c r="A5" s="68" t="s">
        <v>94</v>
      </c>
      <c r="B5" s="69" t="s">
        <v>132</v>
      </c>
      <c r="C5" s="69" t="s">
        <v>133</v>
      </c>
      <c r="D5" s="69" t="s">
        <v>132</v>
      </c>
      <c r="E5" s="69" t="s">
        <v>133</v>
      </c>
      <c r="F5" s="69" t="s">
        <v>132</v>
      </c>
      <c r="G5" s="69" t="s">
        <v>133</v>
      </c>
      <c r="H5" s="69" t="s">
        <v>132</v>
      </c>
      <c r="I5" s="69" t="s">
        <v>133</v>
      </c>
    </row>
    <row r="6" spans="1:10" ht="12.75">
      <c r="A6" s="176" t="s">
        <v>88</v>
      </c>
      <c r="B6" s="168">
        <v>5167</v>
      </c>
      <c r="C6" s="168">
        <v>4699</v>
      </c>
      <c r="D6" s="168">
        <v>2931</v>
      </c>
      <c r="E6" s="168">
        <v>914</v>
      </c>
      <c r="F6" s="168"/>
      <c r="G6" s="168">
        <v>35</v>
      </c>
      <c r="H6" s="168">
        <v>4280</v>
      </c>
      <c r="I6" s="168">
        <v>1241</v>
      </c>
      <c r="J6" s="103"/>
    </row>
    <row r="7" spans="1:9" ht="12.75">
      <c r="A7" s="176" t="s">
        <v>51</v>
      </c>
      <c r="B7" s="168">
        <v>13456</v>
      </c>
      <c r="C7" s="168">
        <v>9902</v>
      </c>
      <c r="D7" s="168">
        <v>6204</v>
      </c>
      <c r="E7" s="168">
        <v>2125</v>
      </c>
      <c r="F7" s="168">
        <v>1</v>
      </c>
      <c r="G7" s="168">
        <v>118</v>
      </c>
      <c r="H7" s="168">
        <v>8675</v>
      </c>
      <c r="I7" s="168">
        <v>2573</v>
      </c>
    </row>
    <row r="8" spans="1:9" ht="12.75">
      <c r="A8" s="176" t="s">
        <v>53</v>
      </c>
      <c r="B8" s="168">
        <v>10261</v>
      </c>
      <c r="C8" s="168">
        <v>8366</v>
      </c>
      <c r="D8" s="168">
        <v>1369</v>
      </c>
      <c r="E8" s="168">
        <v>1007</v>
      </c>
      <c r="F8" s="168">
        <v>10</v>
      </c>
      <c r="G8" s="168"/>
      <c r="H8" s="168">
        <v>5229</v>
      </c>
      <c r="I8" s="168">
        <v>1719</v>
      </c>
    </row>
    <row r="9" spans="1:9" ht="12.75">
      <c r="A9" s="176" t="s">
        <v>134</v>
      </c>
      <c r="B9" s="168">
        <f>3303+351+227</f>
        <v>3881</v>
      </c>
      <c r="C9" s="168">
        <v>2922</v>
      </c>
      <c r="D9" s="168">
        <f>193</f>
        <v>193</v>
      </c>
      <c r="E9" s="168">
        <v>152</v>
      </c>
      <c r="F9" s="168"/>
      <c r="G9" s="168"/>
      <c r="H9" s="168">
        <f>1892</f>
        <v>1892</v>
      </c>
      <c r="I9" s="168">
        <v>394</v>
      </c>
    </row>
    <row r="10" spans="1:9" ht="12.75">
      <c r="A10" s="176" t="s">
        <v>135</v>
      </c>
      <c r="B10" s="168">
        <f>265+110+2887+775+94+3038</f>
        <v>7169</v>
      </c>
      <c r="C10" s="168">
        <f>1040+92+1142</f>
        <v>2274</v>
      </c>
      <c r="D10" s="168"/>
      <c r="E10" s="168"/>
      <c r="F10" s="168"/>
      <c r="G10" s="168"/>
      <c r="H10" s="168">
        <f>335+272</f>
        <v>607</v>
      </c>
      <c r="I10" s="168"/>
    </row>
    <row r="11" spans="1:9" ht="12.75">
      <c r="A11" s="188" t="s">
        <v>199</v>
      </c>
      <c r="B11" s="168">
        <v>698</v>
      </c>
      <c r="C11" s="168">
        <v>450</v>
      </c>
      <c r="D11" s="188"/>
      <c r="E11" s="188"/>
      <c r="F11" s="188"/>
      <c r="G11" s="188"/>
      <c r="H11" s="168">
        <v>53</v>
      </c>
      <c r="I11" s="188"/>
    </row>
    <row r="13" ht="12.75">
      <c r="A13" t="s">
        <v>136</v>
      </c>
    </row>
  </sheetData>
  <sheetProtection/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4" sqref="L24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5.7109375" style="0" customWidth="1"/>
    <col min="16" max="16" width="6.57421875" style="0" customWidth="1"/>
    <col min="17" max="17" width="9.8515625" style="0" customWidth="1"/>
    <col min="18" max="18" width="6.7109375" style="0" customWidth="1"/>
    <col min="19" max="19" width="5.00390625" style="0" bestFit="1" customWidth="1"/>
    <col min="20" max="20" width="4.00390625" style="0" bestFit="1" customWidth="1"/>
    <col min="21" max="21" width="5.00390625" style="58" bestFit="1" customWidth="1"/>
    <col min="22" max="22" width="7.28125" style="0" customWidth="1"/>
    <col min="23" max="23" width="12.28125" style="0" customWidth="1"/>
    <col min="24" max="24" width="10.8515625" style="0" bestFit="1" customWidth="1"/>
    <col min="26" max="26" width="12.421875" style="0" customWidth="1"/>
    <col min="27" max="27" width="12.28125" style="0" customWidth="1"/>
    <col min="28" max="28" width="12.421875" style="0" customWidth="1"/>
  </cols>
  <sheetData>
    <row r="1" spans="1:28" ht="15.75">
      <c r="A1" s="243" t="s">
        <v>229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15.75">
      <c r="A2" s="243" t="s">
        <v>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1:28" ht="15.75">
      <c r="A3" s="272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</row>
    <row r="4" spans="1:9" ht="15.75">
      <c r="A4" s="84"/>
      <c r="B4" s="104"/>
      <c r="C4" s="104"/>
      <c r="D4" s="104"/>
      <c r="E4" s="104"/>
      <c r="F4" s="104"/>
      <c r="G4" s="104"/>
      <c r="H4" s="104"/>
      <c r="I4" s="104"/>
    </row>
    <row r="6" ht="13.5" thickBot="1"/>
    <row r="7" spans="1:28" ht="13.5" thickBot="1">
      <c r="A7" s="116"/>
      <c r="B7" s="267" t="s">
        <v>128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  <c r="R7" s="267" t="s">
        <v>129</v>
      </c>
      <c r="S7" s="268"/>
      <c r="T7" s="268"/>
      <c r="U7" s="268"/>
      <c r="V7" s="268"/>
      <c r="W7" s="269"/>
      <c r="X7" s="119" t="s">
        <v>130</v>
      </c>
      <c r="Y7" s="267" t="s">
        <v>131</v>
      </c>
      <c r="Z7" s="268"/>
      <c r="AA7" s="268"/>
      <c r="AB7" s="269"/>
    </row>
    <row r="8" spans="1:28" ht="78.75" customHeight="1">
      <c r="A8" s="86"/>
      <c r="B8" s="270" t="s">
        <v>138</v>
      </c>
      <c r="C8" s="271"/>
      <c r="D8" s="203" t="s">
        <v>139</v>
      </c>
      <c r="E8" s="270" t="s">
        <v>140</v>
      </c>
      <c r="F8" s="271"/>
      <c r="G8" s="204" t="s">
        <v>217</v>
      </c>
      <c r="H8" s="205" t="s">
        <v>201</v>
      </c>
      <c r="I8" s="259" t="s">
        <v>214</v>
      </c>
      <c r="J8" s="260"/>
      <c r="K8" s="259" t="s">
        <v>215</v>
      </c>
      <c r="L8" s="260"/>
      <c r="M8" s="259" t="s">
        <v>216</v>
      </c>
      <c r="N8" s="260"/>
      <c r="O8" s="259" t="s">
        <v>223</v>
      </c>
      <c r="P8" s="260"/>
      <c r="Q8" s="206" t="s">
        <v>219</v>
      </c>
      <c r="R8" s="203" t="s">
        <v>139</v>
      </c>
      <c r="S8" s="270" t="s">
        <v>140</v>
      </c>
      <c r="T8" s="271"/>
      <c r="U8" s="259" t="s">
        <v>214</v>
      </c>
      <c r="V8" s="260"/>
      <c r="W8" s="207" t="s">
        <v>219</v>
      </c>
      <c r="X8" s="207" t="s">
        <v>140</v>
      </c>
      <c r="Y8" s="207" t="s">
        <v>140</v>
      </c>
      <c r="Z8" s="207" t="s">
        <v>214</v>
      </c>
      <c r="AA8" s="205" t="s">
        <v>215</v>
      </c>
      <c r="AB8" s="207" t="s">
        <v>218</v>
      </c>
    </row>
    <row r="9" spans="1:28" ht="42">
      <c r="A9" s="68" t="s">
        <v>94</v>
      </c>
      <c r="B9" s="87" t="s">
        <v>132</v>
      </c>
      <c r="C9" s="87" t="s">
        <v>133</v>
      </c>
      <c r="D9" s="87" t="s">
        <v>132</v>
      </c>
      <c r="E9" s="87" t="s">
        <v>132</v>
      </c>
      <c r="F9" s="87" t="s">
        <v>133</v>
      </c>
      <c r="G9" s="87" t="s">
        <v>132</v>
      </c>
      <c r="H9" s="87" t="s">
        <v>132</v>
      </c>
      <c r="I9" s="87" t="s">
        <v>132</v>
      </c>
      <c r="J9" s="87" t="s">
        <v>133</v>
      </c>
      <c r="K9" s="261" t="s">
        <v>132</v>
      </c>
      <c r="L9" s="262"/>
      <c r="M9" s="261" t="s">
        <v>132</v>
      </c>
      <c r="N9" s="262"/>
      <c r="O9" s="118" t="s">
        <v>132</v>
      </c>
      <c r="P9" s="118" t="s">
        <v>133</v>
      </c>
      <c r="Q9" s="118" t="s">
        <v>132</v>
      </c>
      <c r="R9" s="87" t="s">
        <v>132</v>
      </c>
      <c r="S9" s="87" t="s">
        <v>132</v>
      </c>
      <c r="T9" s="87" t="s">
        <v>133</v>
      </c>
      <c r="U9" s="87" t="s">
        <v>132</v>
      </c>
      <c r="V9" s="87" t="s">
        <v>133</v>
      </c>
      <c r="W9" s="87" t="s">
        <v>132</v>
      </c>
      <c r="X9" s="87" t="s">
        <v>133</v>
      </c>
      <c r="Y9" s="87" t="s">
        <v>132</v>
      </c>
      <c r="Z9" s="87" t="s">
        <v>132</v>
      </c>
      <c r="AA9" s="87" t="s">
        <v>132</v>
      </c>
      <c r="AB9" s="87" t="s">
        <v>132</v>
      </c>
    </row>
    <row r="10" spans="1:29" ht="12.75">
      <c r="A10" s="42" t="s">
        <v>88</v>
      </c>
      <c r="B10" s="64"/>
      <c r="C10" s="64"/>
      <c r="D10" s="180">
        <v>678</v>
      </c>
      <c r="E10" s="180">
        <v>4004</v>
      </c>
      <c r="F10" s="180">
        <v>4163</v>
      </c>
      <c r="G10" s="180">
        <v>70</v>
      </c>
      <c r="H10" s="180">
        <v>156</v>
      </c>
      <c r="I10" s="164"/>
      <c r="J10" s="164"/>
      <c r="K10" s="263"/>
      <c r="L10" s="263"/>
      <c r="M10" s="265"/>
      <c r="N10" s="265"/>
      <c r="O10" s="177"/>
      <c r="P10" s="177"/>
      <c r="Q10" s="177"/>
      <c r="R10" s="164"/>
      <c r="S10" s="180">
        <v>2551</v>
      </c>
      <c r="T10" s="180">
        <v>903</v>
      </c>
      <c r="U10" s="164"/>
      <c r="V10" s="164"/>
      <c r="W10" s="164"/>
      <c r="X10" s="181">
        <v>59</v>
      </c>
      <c r="Y10" s="180">
        <v>804</v>
      </c>
      <c r="Z10" s="165"/>
      <c r="AA10" s="165"/>
      <c r="AB10" s="165"/>
      <c r="AC10" s="100"/>
    </row>
    <row r="11" spans="1:29" ht="12.75">
      <c r="A11" s="42" t="s">
        <v>51</v>
      </c>
      <c r="B11" s="64"/>
      <c r="C11" s="64"/>
      <c r="D11" s="180">
        <v>1907</v>
      </c>
      <c r="E11" s="180">
        <v>8103</v>
      </c>
      <c r="F11" s="180">
        <v>3774</v>
      </c>
      <c r="G11" s="164"/>
      <c r="H11" s="182">
        <v>124</v>
      </c>
      <c r="I11" s="164"/>
      <c r="J11" s="164"/>
      <c r="K11" s="263"/>
      <c r="L11" s="263"/>
      <c r="M11" s="265"/>
      <c r="N11" s="265"/>
      <c r="O11" s="177"/>
      <c r="P11" s="177"/>
      <c r="Q11" s="177"/>
      <c r="R11" s="164"/>
      <c r="S11" s="180">
        <v>4555</v>
      </c>
      <c r="T11" s="180">
        <v>743</v>
      </c>
      <c r="U11" s="164"/>
      <c r="V11" s="164"/>
      <c r="W11" s="164"/>
      <c r="X11" s="178"/>
      <c r="Y11" s="180">
        <v>1287</v>
      </c>
      <c r="Z11" s="165"/>
      <c r="AA11" s="165"/>
      <c r="AB11" s="165"/>
      <c r="AC11" s="100"/>
    </row>
    <row r="12" spans="1:29" ht="12.75" customHeight="1">
      <c r="A12" s="42" t="s">
        <v>53</v>
      </c>
      <c r="B12" s="64"/>
      <c r="C12" s="64"/>
      <c r="D12" s="180">
        <v>885</v>
      </c>
      <c r="E12" s="165"/>
      <c r="F12" s="164"/>
      <c r="G12" s="164"/>
      <c r="H12" s="177"/>
      <c r="I12" s="174">
        <v>1421</v>
      </c>
      <c r="J12" s="181">
        <v>1962</v>
      </c>
      <c r="K12" s="264">
        <v>127</v>
      </c>
      <c r="L12" s="264"/>
      <c r="M12" s="266">
        <v>127</v>
      </c>
      <c r="N12" s="266"/>
      <c r="O12" s="177"/>
      <c r="P12" s="179"/>
      <c r="Q12" s="181">
        <v>899</v>
      </c>
      <c r="R12" s="181">
        <v>92</v>
      </c>
      <c r="S12" s="164"/>
      <c r="T12" s="164"/>
      <c r="U12" s="186">
        <v>287</v>
      </c>
      <c r="V12" s="181">
        <v>347</v>
      </c>
      <c r="W12" s="181">
        <v>219</v>
      </c>
      <c r="X12" s="164"/>
      <c r="Y12" s="164"/>
      <c r="Z12" s="181">
        <v>413</v>
      </c>
      <c r="AA12" s="181">
        <v>47</v>
      </c>
      <c r="AB12" s="187">
        <v>121</v>
      </c>
      <c r="AC12" s="100"/>
    </row>
    <row r="13" spans="1:29" ht="12.75">
      <c r="A13" s="42" t="s">
        <v>141</v>
      </c>
      <c r="B13" s="125">
        <v>20</v>
      </c>
      <c r="C13" s="126">
        <v>26</v>
      </c>
      <c r="D13" s="164"/>
      <c r="E13" s="164"/>
      <c r="F13" s="164"/>
      <c r="G13" s="164"/>
      <c r="H13" s="164"/>
      <c r="I13" s="183">
        <v>40</v>
      </c>
      <c r="J13" s="123"/>
      <c r="K13" s="263"/>
      <c r="L13" s="263"/>
      <c r="M13" s="265"/>
      <c r="N13" s="265"/>
      <c r="O13" s="177"/>
      <c r="P13" s="177"/>
      <c r="Q13" s="177"/>
      <c r="R13" s="164"/>
      <c r="S13" s="164"/>
      <c r="T13" s="164"/>
      <c r="U13" s="183">
        <v>3</v>
      </c>
      <c r="V13" s="123"/>
      <c r="W13" s="164"/>
      <c r="X13" s="164"/>
      <c r="Y13" s="165"/>
      <c r="Z13" s="165"/>
      <c r="AA13" s="165"/>
      <c r="AB13" s="165"/>
      <c r="AC13" s="100"/>
    </row>
    <row r="14" spans="1:29" ht="12.75">
      <c r="A14" s="42" t="s">
        <v>142</v>
      </c>
      <c r="B14" s="64"/>
      <c r="C14" s="64"/>
      <c r="D14" s="164"/>
      <c r="E14" s="164"/>
      <c r="F14" s="164"/>
      <c r="G14" s="164"/>
      <c r="H14" s="164"/>
      <c r="I14" s="177"/>
      <c r="J14" s="164"/>
      <c r="K14" s="263"/>
      <c r="L14" s="263"/>
      <c r="M14" s="265"/>
      <c r="N14" s="265"/>
      <c r="O14" s="184">
        <v>119</v>
      </c>
      <c r="P14" s="185">
        <v>90</v>
      </c>
      <c r="Q14" s="177"/>
      <c r="R14" s="164"/>
      <c r="S14" s="164"/>
      <c r="T14" s="164"/>
      <c r="U14" s="164"/>
      <c r="V14" s="164"/>
      <c r="W14" s="164"/>
      <c r="X14" s="164"/>
      <c r="Y14" s="165"/>
      <c r="Z14" s="165"/>
      <c r="AA14" s="165"/>
      <c r="AB14" s="165"/>
      <c r="AC14" s="100"/>
    </row>
    <row r="15" spans="2:28" ht="12.75">
      <c r="B15" s="124"/>
      <c r="C15" s="124"/>
      <c r="D15" s="124"/>
      <c r="E15" s="124"/>
      <c r="F15" s="124"/>
      <c r="G15" s="124"/>
      <c r="H15" s="124"/>
      <c r="I15" s="124"/>
      <c r="J15" s="124"/>
      <c r="K15" s="274"/>
      <c r="L15" s="274"/>
      <c r="M15" s="274"/>
      <c r="N15" s="27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</row>
    <row r="16" spans="1:23" ht="12.75">
      <c r="A16" t="s">
        <v>143</v>
      </c>
      <c r="U16"/>
      <c r="W16" s="58"/>
    </row>
  </sheetData>
  <sheetProtection/>
  <mergeCells count="28">
    <mergeCell ref="A1:AB1"/>
    <mergeCell ref="A2:AB2"/>
    <mergeCell ref="A3:AB3"/>
    <mergeCell ref="R7:W7"/>
    <mergeCell ref="K15:L15"/>
    <mergeCell ref="M15:N15"/>
    <mergeCell ref="S8:T8"/>
    <mergeCell ref="U8:V8"/>
    <mergeCell ref="K13:L13"/>
    <mergeCell ref="K14:L14"/>
    <mergeCell ref="M13:N13"/>
    <mergeCell ref="M14:N14"/>
    <mergeCell ref="M10:N10"/>
    <mergeCell ref="K10:L10"/>
    <mergeCell ref="Y7:AB7"/>
    <mergeCell ref="B7:Q7"/>
    <mergeCell ref="B8:C8"/>
    <mergeCell ref="E8:F8"/>
    <mergeCell ref="I8:J8"/>
    <mergeCell ref="K8:L8"/>
    <mergeCell ref="M8:N8"/>
    <mergeCell ref="O8:P8"/>
    <mergeCell ref="M9:N9"/>
    <mergeCell ref="K11:L11"/>
    <mergeCell ref="K12:L12"/>
    <mergeCell ref="M11:N11"/>
    <mergeCell ref="M12:N12"/>
    <mergeCell ref="K9:L9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45.7109375" style="0" customWidth="1"/>
    <col min="2" max="7" width="8.7109375" style="58" customWidth="1"/>
  </cols>
  <sheetData>
    <row r="1" spans="1:7" ht="15.75">
      <c r="A1" s="222" t="s">
        <v>229</v>
      </c>
      <c r="B1" s="222"/>
      <c r="C1" s="222"/>
      <c r="D1" s="222"/>
      <c r="E1" s="222"/>
      <c r="F1" s="222"/>
      <c r="G1" s="222"/>
    </row>
    <row r="2" spans="1:7" ht="15.75">
      <c r="A2" s="222" t="s">
        <v>144</v>
      </c>
      <c r="B2" s="222"/>
      <c r="C2" s="222"/>
      <c r="D2" s="222"/>
      <c r="E2" s="222"/>
      <c r="F2" s="222"/>
      <c r="G2" s="222"/>
    </row>
    <row r="3" spans="1:7" ht="12.75">
      <c r="A3" s="88"/>
      <c r="B3" s="277" t="s">
        <v>145</v>
      </c>
      <c r="C3" s="278"/>
      <c r="D3" s="279"/>
      <c r="E3" s="277" t="s">
        <v>146</v>
      </c>
      <c r="F3" s="278"/>
      <c r="G3" s="279"/>
    </row>
    <row r="4" spans="1:7" ht="12.75">
      <c r="A4" s="89"/>
      <c r="B4" s="282" t="s">
        <v>147</v>
      </c>
      <c r="C4" s="283"/>
      <c r="D4" s="284"/>
      <c r="E4" s="285" t="s">
        <v>148</v>
      </c>
      <c r="F4" s="286"/>
      <c r="G4" s="287"/>
    </row>
    <row r="5" spans="1:7" ht="12.75">
      <c r="A5" s="199" t="s">
        <v>45</v>
      </c>
      <c r="B5" s="189" t="s">
        <v>132</v>
      </c>
      <c r="C5" s="189" t="s">
        <v>133</v>
      </c>
      <c r="D5" s="189" t="s">
        <v>19</v>
      </c>
      <c r="E5" s="189" t="s">
        <v>132</v>
      </c>
      <c r="F5" s="189" t="s">
        <v>133</v>
      </c>
      <c r="G5" s="189" t="s">
        <v>19</v>
      </c>
    </row>
    <row r="6" spans="1:7" ht="12.75">
      <c r="A6" s="192" t="s">
        <v>149</v>
      </c>
      <c r="B6" s="169"/>
      <c r="C6" s="169"/>
      <c r="D6" s="169"/>
      <c r="E6" s="169"/>
      <c r="F6" s="169"/>
      <c r="G6" s="169"/>
    </row>
    <row r="7" spans="1:7" ht="12.75">
      <c r="A7" s="176" t="s">
        <v>150</v>
      </c>
      <c r="B7" s="168">
        <v>2</v>
      </c>
      <c r="C7" s="169"/>
      <c r="D7" s="168">
        <f>SUM(B7:C7)</f>
        <v>2</v>
      </c>
      <c r="E7" s="168">
        <v>301</v>
      </c>
      <c r="F7" s="168"/>
      <c r="G7" s="168">
        <f>SUM(E7:F7)</f>
        <v>301</v>
      </c>
    </row>
    <row r="8" spans="1:8" ht="12.75">
      <c r="A8" s="176" t="s">
        <v>151</v>
      </c>
      <c r="B8" s="168">
        <v>2</v>
      </c>
      <c r="C8" s="190"/>
      <c r="D8" s="168">
        <f>SUM(B8:C8)</f>
        <v>2</v>
      </c>
      <c r="E8" s="168">
        <v>148</v>
      </c>
      <c r="F8" s="168"/>
      <c r="G8" s="168">
        <f>SUM(E8:F8)</f>
        <v>148</v>
      </c>
      <c r="H8" s="103"/>
    </row>
    <row r="9" spans="1:7" ht="12.75">
      <c r="A9" s="176" t="s">
        <v>152</v>
      </c>
      <c r="B9" s="168">
        <v>9</v>
      </c>
      <c r="C9" s="168"/>
      <c r="D9" s="168">
        <f aca="true" t="shared" si="0" ref="D9:D14">SUM(B9:C9)</f>
        <v>9</v>
      </c>
      <c r="E9" s="168">
        <v>432</v>
      </c>
      <c r="F9" s="168"/>
      <c r="G9" s="168">
        <f aca="true" t="shared" si="1" ref="G9:G14">SUM(E9:F9)</f>
        <v>432</v>
      </c>
    </row>
    <row r="10" spans="1:8" ht="12.75">
      <c r="A10" s="176" t="s">
        <v>153</v>
      </c>
      <c r="B10" s="168">
        <v>1</v>
      </c>
      <c r="C10" s="168"/>
      <c r="D10" s="168">
        <f t="shared" si="0"/>
        <v>1</v>
      </c>
      <c r="E10" s="168">
        <v>232</v>
      </c>
      <c r="F10" s="168"/>
      <c r="G10" s="168">
        <f t="shared" si="1"/>
        <v>232</v>
      </c>
      <c r="H10" s="113"/>
    </row>
    <row r="11" spans="1:7" ht="12.75">
      <c r="A11" s="176" t="s">
        <v>154</v>
      </c>
      <c r="B11" s="168">
        <v>2</v>
      </c>
      <c r="C11" s="168"/>
      <c r="D11" s="168">
        <f>SUM(B11:C11)</f>
        <v>2</v>
      </c>
      <c r="E11" s="168">
        <v>1671</v>
      </c>
      <c r="F11" s="168"/>
      <c r="G11" s="168">
        <f>SUM(E11:F11)</f>
        <v>1671</v>
      </c>
    </row>
    <row r="12" spans="1:7" ht="12.75">
      <c r="A12" s="176" t="s">
        <v>200</v>
      </c>
      <c r="B12" s="168">
        <v>1</v>
      </c>
      <c r="C12" s="168"/>
      <c r="D12" s="168">
        <f>SUM(B12:C12)</f>
        <v>1</v>
      </c>
      <c r="E12" s="168">
        <v>0</v>
      </c>
      <c r="F12" s="168"/>
      <c r="G12" s="168">
        <f>SUM(E12:F12)</f>
        <v>0</v>
      </c>
    </row>
    <row r="13" spans="1:7" ht="12.75">
      <c r="A13" s="176" t="s">
        <v>155</v>
      </c>
      <c r="B13" s="168">
        <v>2</v>
      </c>
      <c r="C13" s="168"/>
      <c r="D13" s="168">
        <f t="shared" si="0"/>
        <v>2</v>
      </c>
      <c r="E13" s="168">
        <v>91</v>
      </c>
      <c r="F13" s="168"/>
      <c r="G13" s="168">
        <f t="shared" si="1"/>
        <v>91</v>
      </c>
    </row>
    <row r="14" spans="1:7" ht="12.75">
      <c r="A14" s="176" t="s">
        <v>156</v>
      </c>
      <c r="B14" s="168">
        <v>2</v>
      </c>
      <c r="C14" s="168"/>
      <c r="D14" s="168">
        <f t="shared" si="0"/>
        <v>2</v>
      </c>
      <c r="E14" s="168">
        <v>196</v>
      </c>
      <c r="F14" s="168"/>
      <c r="G14" s="168">
        <f t="shared" si="1"/>
        <v>196</v>
      </c>
    </row>
    <row r="15" spans="1:9" ht="12.75">
      <c r="A15" s="192" t="s">
        <v>157</v>
      </c>
      <c r="B15" s="168"/>
      <c r="C15" s="168"/>
      <c r="D15" s="168"/>
      <c r="E15" s="164"/>
      <c r="F15" s="164"/>
      <c r="G15" s="164"/>
      <c r="I15" s="103"/>
    </row>
    <row r="16" spans="1:8" ht="12.75">
      <c r="A16" s="175"/>
      <c r="B16" s="168">
        <v>3</v>
      </c>
      <c r="C16" s="168"/>
      <c r="D16" s="168">
        <f>SUM(B16:C16)</f>
        <v>3</v>
      </c>
      <c r="E16" s="168">
        <v>2475</v>
      </c>
      <c r="F16" s="168"/>
      <c r="G16" s="168">
        <f>SUM(E16:F16)</f>
        <v>2475</v>
      </c>
      <c r="H16" s="191"/>
    </row>
    <row r="19" ht="12.75">
      <c r="A19" s="200" t="s">
        <v>233</v>
      </c>
    </row>
    <row r="22" spans="1:7" ht="12.75">
      <c r="A22" s="288" t="s">
        <v>158</v>
      </c>
      <c r="B22" s="289"/>
      <c r="C22" s="289"/>
      <c r="D22" s="289"/>
      <c r="E22" s="289"/>
      <c r="F22" s="289"/>
      <c r="G22" s="290"/>
    </row>
    <row r="23" spans="1:7" ht="12.75">
      <c r="A23" s="90"/>
      <c r="B23" s="57"/>
      <c r="C23" s="240" t="s">
        <v>110</v>
      </c>
      <c r="D23" s="242"/>
      <c r="E23" s="240" t="s">
        <v>159</v>
      </c>
      <c r="F23" s="242"/>
      <c r="G23" s="69" t="s">
        <v>19</v>
      </c>
    </row>
    <row r="24" spans="1:7" ht="12.75">
      <c r="A24" s="280" t="s">
        <v>160</v>
      </c>
      <c r="B24" s="281"/>
      <c r="C24" s="275">
        <v>93</v>
      </c>
      <c r="D24" s="276"/>
      <c r="E24" s="275"/>
      <c r="F24" s="276"/>
      <c r="G24" s="169">
        <f>SUM(C24:F24)</f>
        <v>93</v>
      </c>
    </row>
  </sheetData>
  <sheetProtection/>
  <mergeCells count="12">
    <mergeCell ref="E23:F23"/>
    <mergeCell ref="E24:F24"/>
    <mergeCell ref="C24:D24"/>
    <mergeCell ref="C23:D23"/>
    <mergeCell ref="A1:G1"/>
    <mergeCell ref="A2:G2"/>
    <mergeCell ref="B3:D3"/>
    <mergeCell ref="E3:G3"/>
    <mergeCell ref="A24:B24"/>
    <mergeCell ref="B4:D4"/>
    <mergeCell ref="E4:G4"/>
    <mergeCell ref="A22:G2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x023917</cp:lastModifiedBy>
  <cp:lastPrinted>2019-06-24T10:53:27Z</cp:lastPrinted>
  <dcterms:created xsi:type="dcterms:W3CDTF">2016-06-09T10:35:48Z</dcterms:created>
  <dcterms:modified xsi:type="dcterms:W3CDTF">2023-06-19T07:12:29Z</dcterms:modified>
  <cp:category/>
  <cp:version/>
  <cp:contentType/>
  <cp:contentStatus/>
</cp:coreProperties>
</file>